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4.2025 Programy\Programy studiów\programy COS\2023.2024\"/>
    </mc:Choice>
  </mc:AlternateContent>
  <bookViews>
    <workbookView xWindow="0" yWindow="0" windowWidth="19200" windowHeight="8355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programu'!$A$1:$AD$149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2" l="1"/>
  <c r="D101" i="2"/>
  <c r="E101" i="2"/>
  <c r="F101" i="2"/>
  <c r="G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F149" i="2" l="1"/>
  <c r="F145" i="2"/>
  <c r="F122" i="2"/>
  <c r="F78" i="2"/>
  <c r="F57" i="2"/>
  <c r="F47" i="2"/>
  <c r="F36" i="2"/>
  <c r="F32" i="2"/>
  <c r="F28" i="2"/>
  <c r="M122" i="2"/>
  <c r="J149" i="2"/>
  <c r="V32" i="2"/>
  <c r="AA32" i="2"/>
  <c r="Z32" i="2"/>
  <c r="Y32" i="2"/>
  <c r="X32" i="2"/>
  <c r="W32" i="2"/>
  <c r="U32" i="2"/>
  <c r="T32" i="2"/>
  <c r="S32" i="2"/>
  <c r="R32" i="2"/>
  <c r="Q32" i="2"/>
  <c r="P32" i="2"/>
  <c r="O32" i="2"/>
  <c r="N32" i="2"/>
  <c r="M32" i="2"/>
  <c r="L32" i="2"/>
  <c r="K32" i="2"/>
  <c r="J32" i="2"/>
  <c r="L28" i="2"/>
  <c r="K28" i="2"/>
  <c r="J28" i="2"/>
  <c r="Z36" i="2"/>
  <c r="AA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AA57" i="2"/>
  <c r="Z57" i="2"/>
  <c r="Y57" i="2"/>
  <c r="X57" i="2"/>
  <c r="W57" i="2"/>
  <c r="V57" i="2"/>
  <c r="U57" i="2"/>
  <c r="T57" i="2"/>
  <c r="S57" i="2"/>
  <c r="R57" i="2"/>
  <c r="Q57" i="2"/>
  <c r="P57" i="2"/>
  <c r="AA78" i="2"/>
  <c r="Z78" i="2"/>
  <c r="Y78" i="2"/>
  <c r="X78" i="2"/>
  <c r="W78" i="2"/>
  <c r="V78" i="2"/>
  <c r="U78" i="2"/>
  <c r="T78" i="2"/>
  <c r="S78" i="2"/>
  <c r="R78" i="2"/>
  <c r="Q78" i="2"/>
  <c r="P78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X145" i="2"/>
  <c r="W145" i="2"/>
  <c r="U145" i="2"/>
  <c r="T145" i="2"/>
  <c r="R145" i="2"/>
  <c r="Q145" i="2"/>
  <c r="L145" i="2"/>
  <c r="K145" i="2"/>
  <c r="J145" i="2"/>
  <c r="J144" i="2" s="1"/>
  <c r="I145" i="2"/>
  <c r="G145" i="2"/>
  <c r="I122" i="2"/>
  <c r="G122" i="2"/>
  <c r="I78" i="2"/>
  <c r="G78" i="2"/>
  <c r="I57" i="2"/>
  <c r="G57" i="2"/>
  <c r="G47" i="2"/>
  <c r="I47" i="2"/>
  <c r="I36" i="2"/>
  <c r="I32" i="2"/>
  <c r="I28" i="2"/>
  <c r="F155" i="2" l="1"/>
  <c r="J155" i="2"/>
  <c r="F157" i="2"/>
  <c r="X28" i="2"/>
  <c r="F144" i="2" l="1"/>
  <c r="H100" i="2" l="1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O78" i="2"/>
  <c r="N78" i="2"/>
  <c r="M78" i="2"/>
  <c r="L78" i="2"/>
  <c r="K78" i="2"/>
  <c r="J78" i="2"/>
  <c r="E78" i="2"/>
  <c r="D78" i="2"/>
  <c r="C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O57" i="2"/>
  <c r="N57" i="2"/>
  <c r="M57" i="2"/>
  <c r="L57" i="2"/>
  <c r="K57" i="2"/>
  <c r="J57" i="2"/>
  <c r="E57" i="2"/>
  <c r="D57" i="2"/>
  <c r="C57" i="2"/>
  <c r="H57" i="2" l="1"/>
  <c r="H78" i="2"/>
  <c r="H143" i="2"/>
  <c r="H134" i="2" l="1"/>
  <c r="H45" i="2"/>
  <c r="G28" i="2"/>
  <c r="M28" i="2"/>
  <c r="N28" i="2"/>
  <c r="O28" i="2"/>
  <c r="P28" i="2"/>
  <c r="Q28" i="2"/>
  <c r="R28" i="2"/>
  <c r="S28" i="2"/>
  <c r="T28" i="2"/>
  <c r="U28" i="2"/>
  <c r="V28" i="2"/>
  <c r="W28" i="2"/>
  <c r="Y28" i="2"/>
  <c r="Z28" i="2"/>
  <c r="AA28" i="2"/>
  <c r="H29" i="2"/>
  <c r="H30" i="2"/>
  <c r="H31" i="2"/>
  <c r="G32" i="2"/>
  <c r="H33" i="2"/>
  <c r="H34" i="2"/>
  <c r="H35" i="2"/>
  <c r="G36" i="2"/>
  <c r="H37" i="2"/>
  <c r="H38" i="2"/>
  <c r="H39" i="2"/>
  <c r="H40" i="2"/>
  <c r="H41" i="2"/>
  <c r="H42" i="2"/>
  <c r="H43" i="2"/>
  <c r="H44" i="2"/>
  <c r="H46" i="2"/>
  <c r="H48" i="2"/>
  <c r="H49" i="2"/>
  <c r="H50" i="2"/>
  <c r="H51" i="2"/>
  <c r="H52" i="2"/>
  <c r="H53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C122" i="2"/>
  <c r="D122" i="2"/>
  <c r="E122" i="2"/>
  <c r="J122" i="2"/>
  <c r="K122" i="2"/>
  <c r="L122" i="2"/>
  <c r="M56" i="2"/>
  <c r="N122" i="2"/>
  <c r="N56" i="2" s="1"/>
  <c r="O122" i="2"/>
  <c r="O56" i="2" s="1"/>
  <c r="P56" i="2"/>
  <c r="Q56" i="2"/>
  <c r="R56" i="2"/>
  <c r="S56" i="2"/>
  <c r="T56" i="2"/>
  <c r="U56" i="2"/>
  <c r="V56" i="2"/>
  <c r="W56" i="2"/>
  <c r="X56" i="2"/>
  <c r="Y56" i="2"/>
  <c r="Z56" i="2"/>
  <c r="AA56" i="2"/>
  <c r="H123" i="2"/>
  <c r="H124" i="2"/>
  <c r="H125" i="2"/>
  <c r="H126" i="2"/>
  <c r="H127" i="2"/>
  <c r="H128" i="2"/>
  <c r="H129" i="2"/>
  <c r="H130" i="2"/>
  <c r="H131" i="2"/>
  <c r="H132" i="2"/>
  <c r="H133" i="2"/>
  <c r="H135" i="2"/>
  <c r="H136" i="2"/>
  <c r="H137" i="2"/>
  <c r="H138" i="2"/>
  <c r="H139" i="2"/>
  <c r="H140" i="2"/>
  <c r="H141" i="2"/>
  <c r="G144" i="2"/>
  <c r="I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M145" i="2"/>
  <c r="N145" i="2"/>
  <c r="O145" i="2"/>
  <c r="P145" i="2"/>
  <c r="S145" i="2"/>
  <c r="V145" i="2"/>
  <c r="Y145" i="2"/>
  <c r="Z145" i="2"/>
  <c r="AA145" i="2"/>
  <c r="H146" i="2"/>
  <c r="H148" i="2"/>
  <c r="G149" i="2"/>
  <c r="I149" i="2"/>
  <c r="K149" i="2"/>
  <c r="K155" i="2" s="1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H150" i="2"/>
  <c r="H149" i="2" s="1"/>
  <c r="H145" i="2" l="1"/>
  <c r="H101" i="2"/>
  <c r="J156" i="2"/>
  <c r="Z155" i="2"/>
  <c r="Z157" i="2"/>
  <c r="M157" i="2"/>
  <c r="M155" i="2"/>
  <c r="T155" i="2"/>
  <c r="T157" i="2"/>
  <c r="G155" i="2"/>
  <c r="G153" i="2"/>
  <c r="G151" i="2"/>
  <c r="G157" i="2"/>
  <c r="H122" i="2"/>
  <c r="H36" i="2"/>
  <c r="H32" i="2"/>
  <c r="H28" i="2"/>
  <c r="W155" i="2"/>
  <c r="W157" i="2"/>
  <c r="S157" i="2"/>
  <c r="S155" i="2"/>
  <c r="S156" i="2" s="1"/>
  <c r="Q155" i="2"/>
  <c r="Q157" i="2"/>
  <c r="H47" i="2"/>
  <c r="Y155" i="2"/>
  <c r="Y156" i="2" s="1"/>
  <c r="Y157" i="2"/>
  <c r="P155" i="2"/>
  <c r="P157" i="2"/>
  <c r="V155" i="2"/>
  <c r="V157" i="2"/>
  <c r="N155" i="2"/>
  <c r="V151" i="2"/>
  <c r="V153" i="2"/>
  <c r="J151" i="2"/>
  <c r="J153" i="2"/>
  <c r="Z151" i="2"/>
  <c r="Z153" i="2"/>
  <c r="Q153" i="2"/>
  <c r="Q151" i="2"/>
  <c r="I153" i="2"/>
  <c r="I155" i="2"/>
  <c r="Y153" i="2"/>
  <c r="Y151" i="2"/>
  <c r="T151" i="2"/>
  <c r="T153" i="2"/>
  <c r="P151" i="2"/>
  <c r="P153" i="2"/>
  <c r="L155" i="2"/>
  <c r="L153" i="2"/>
  <c r="L151" i="2"/>
  <c r="X151" i="2"/>
  <c r="X153" i="2"/>
  <c r="X157" i="2"/>
  <c r="X155" i="2"/>
  <c r="AA151" i="2"/>
  <c r="AA153" i="2"/>
  <c r="AA157" i="2"/>
  <c r="AA155" i="2"/>
  <c r="R151" i="2"/>
  <c r="R153" i="2"/>
  <c r="R157" i="2"/>
  <c r="R155" i="2"/>
  <c r="N153" i="2"/>
  <c r="N151" i="2"/>
  <c r="N157" i="2"/>
  <c r="U151" i="2"/>
  <c r="U153" i="2"/>
  <c r="U155" i="2"/>
  <c r="U157" i="2"/>
  <c r="M151" i="2"/>
  <c r="M153" i="2"/>
  <c r="W153" i="2"/>
  <c r="W151" i="2"/>
  <c r="S151" i="2"/>
  <c r="S153" i="2"/>
  <c r="O157" i="2"/>
  <c r="O155" i="2"/>
  <c r="K153" i="2"/>
  <c r="K151" i="2"/>
  <c r="F153" i="2"/>
  <c r="F151" i="2"/>
  <c r="K56" i="2"/>
  <c r="K157" i="2"/>
  <c r="J56" i="2"/>
  <c r="J157" i="2"/>
  <c r="L56" i="2"/>
  <c r="L157" i="2"/>
  <c r="I56" i="2"/>
  <c r="I157" i="2"/>
  <c r="G56" i="2"/>
  <c r="F56" i="2"/>
  <c r="I151" i="2"/>
  <c r="O153" i="2"/>
  <c r="O151" i="2"/>
  <c r="H144" i="2"/>
  <c r="AB157" i="2" l="1"/>
  <c r="AC155" i="2"/>
  <c r="V156" i="2"/>
  <c r="AC151" i="2"/>
  <c r="P154" i="2"/>
  <c r="AB153" i="2"/>
  <c r="P156" i="2"/>
  <c r="M156" i="2"/>
  <c r="C170" i="2" s="1"/>
  <c r="AB155" i="2"/>
  <c r="AC153" i="2"/>
  <c r="AB151" i="2"/>
  <c r="AC157" i="2"/>
  <c r="J152" i="2"/>
  <c r="Y154" i="2"/>
  <c r="V154" i="2"/>
  <c r="S154" i="2"/>
  <c r="P152" i="2"/>
  <c r="Y158" i="2"/>
  <c r="V158" i="2"/>
  <c r="S158" i="2"/>
  <c r="Y152" i="2"/>
  <c r="AD157" i="2"/>
  <c r="M158" i="2"/>
  <c r="J154" i="2"/>
  <c r="AD155" i="2"/>
  <c r="S152" i="2"/>
  <c r="H155" i="2"/>
  <c r="P158" i="2"/>
  <c r="V152" i="2"/>
  <c r="J158" i="2"/>
  <c r="H56" i="2"/>
  <c r="H157" i="2"/>
  <c r="M152" i="2"/>
  <c r="AD153" i="2"/>
  <c r="H151" i="2"/>
  <c r="H153" i="2"/>
  <c r="M154" i="2"/>
  <c r="AD151" i="2"/>
  <c r="C8" i="2" s="1"/>
  <c r="C17" i="2" s="1"/>
  <c r="C169" i="2" l="1"/>
  <c r="C168" i="2"/>
  <c r="C163" i="2"/>
  <c r="C162" i="2"/>
  <c r="C171" i="2"/>
  <c r="C164" i="2"/>
  <c r="C165" i="2"/>
  <c r="AB154" i="2"/>
  <c r="C10" i="2" s="1"/>
  <c r="AB152" i="2"/>
  <c r="C9" i="2" s="1"/>
  <c r="AB156" i="2"/>
  <c r="C15" i="2" s="1"/>
  <c r="AB158" i="2"/>
  <c r="C12" i="2" s="1"/>
  <c r="C13" i="2"/>
  <c r="C14" i="2"/>
  <c r="C16" i="2" l="1"/>
  <c r="C11" i="2"/>
</calcChain>
</file>

<file path=xl/sharedStrings.xml><?xml version="1.0" encoding="utf-8"?>
<sst xmlns="http://schemas.openxmlformats.org/spreadsheetml/2006/main" count="552" uniqueCount="192">
  <si>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</si>
  <si>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</si>
  <si>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</si>
  <si>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</si>
  <si>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</si>
  <si>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</si>
  <si>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</si>
  <si>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</si>
  <si>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</si>
  <si>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</si>
  <si>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</si>
  <si>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</si>
  <si>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</si>
  <si>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</si>
  <si>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</si>
  <si>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</si>
  <si>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</si>
  <si>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</si>
  <si>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</si>
  <si>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</si>
  <si>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</si>
  <si>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</si>
  <si>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</si>
  <si>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</si>
  <si>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</si>
  <si>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</si>
  <si>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</si>
  <si>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</si>
  <si>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</si>
  <si>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</si>
  <si>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</si>
  <si>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</si>
  <si>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</si>
  <si>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</si>
  <si>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</si>
  <si>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</si>
  <si>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</si>
  <si>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</si>
  <si>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</si>
  <si>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</si>
  <si>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</si>
  <si>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</si>
  <si>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</si>
  <si>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</si>
  <si>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</si>
  <si>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</si>
  <si>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</si>
  <si>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</si>
  <si>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</si>
  <si>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</si>
  <si>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</si>
  <si>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</si>
  <si>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</si>
  <si>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</si>
  <si>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</si>
  <si>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</si>
  <si>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</si>
  <si>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</si>
  <si>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</si>
  <si>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</si>
  <si>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</si>
  <si>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</si>
  <si>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</si>
  <si>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</si>
  <si>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</si>
  <si>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</si>
  <si>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</si>
  <si>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</si>
  <si>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</si>
  <si>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</si>
  <si>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</si>
  <si>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</si>
  <si>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</si>
  <si>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</si>
  <si>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</si>
  <si>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</si>
  <si>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</si>
  <si>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</si>
  <si>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</si>
  <si>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</si>
  <si>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</si>
  <si>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</si>
  <si>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</si>
  <si>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Promocja zdrowia</t>
  </si>
  <si>
    <t>Poradnictwo pedagogiczne</t>
  </si>
  <si>
    <t>Prawo oświatowe</t>
  </si>
  <si>
    <t>Profilaktyka uzależnień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</si>
  <si>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</si>
  <si>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</si>
  <si>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</si>
  <si>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</si>
  <si>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</si>
  <si>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</si>
  <si>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</si>
  <si>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</si>
  <si>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</si>
  <si>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</si>
  <si>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</si>
  <si>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</si>
  <si>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</si>
  <si>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</si>
  <si>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</si>
  <si>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</si>
  <si>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W/C</t>
  </si>
  <si>
    <t>Wykład z zakresu edukacji religijnej</t>
  </si>
  <si>
    <t>Wykład w języku obcym</t>
  </si>
  <si>
    <t>Język obcy nowożytny</t>
  </si>
  <si>
    <t>Metodyka pracy naukowej i ochrona własności intelektualnej</t>
  </si>
  <si>
    <t>Technologie informacyjne</t>
  </si>
  <si>
    <t>Etyka zawodowa</t>
  </si>
  <si>
    <t>F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</si>
  <si>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</si>
  <si>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</si>
  <si>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</si>
  <si>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</si>
  <si>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</si>
  <si>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>Niestacjonarne</t>
  </si>
  <si>
    <t>V. ZAKRESY</t>
  </si>
  <si>
    <t xml:space="preserve">VII. MODUŁ: PRZEDMIOTY BEZ PUNKTÓW ECTS </t>
  </si>
  <si>
    <t>Łącznie w programie przy realizacji zakres: Resocjalizacja kreująca</t>
  </si>
  <si>
    <t>Łącznie w programie przy realizacji zakres: Pedagogika szkolna z profilaktyką społeczną</t>
  </si>
  <si>
    <t>IV. MODUŁ: PRZYGOTOWANIE PEDAGOGICZNO-PSYCHOLOGICZNE</t>
  </si>
  <si>
    <t>Pierwsza pomoc przedmedyczna</t>
  </si>
  <si>
    <t xml:space="preserve">Metodologia badań pedagogicznych </t>
  </si>
  <si>
    <t>Projektowanie programów wychowawczo-profilaktycznych</t>
  </si>
  <si>
    <t>Wsparcie dziecka ze specjalnymi potrzebami edukacyjnymi</t>
  </si>
  <si>
    <t>ZAKRES KSZTAŁCENIA: Pedagogika szkolna z profilaktyką społeczną</t>
  </si>
  <si>
    <t>Konwesatorium z zakresu treści specjalnościowych</t>
  </si>
  <si>
    <t>Wybrane zagadnienia pracy z uczniem zdolnym</t>
  </si>
  <si>
    <t>Szkolenie BHWPiK (kurs e-learningowy)</t>
  </si>
  <si>
    <t>EL</t>
  </si>
  <si>
    <t>Praktyka zawodowa. Praktyka psychologiczno-pedagogiczna</t>
  </si>
  <si>
    <t>ZAKRES KSZTAŁCENIA: Pedagogika opiekuńczo-wychowawcza z elementami tutoringu</t>
  </si>
  <si>
    <t>Wprowadzenie do pedagogiki opiekuńczo-wychowawczej</t>
  </si>
  <si>
    <t>Pedagogika rodziny</t>
  </si>
  <si>
    <t>Prawne podstawy działalności opiekuńczo-wychowawczej</t>
  </si>
  <si>
    <t>Interwencja w sytuacjach kryzysowych</t>
  </si>
  <si>
    <t>Profilaktyka w pracy opiekuńczo-wychowawczej</t>
  </si>
  <si>
    <t>Diagnoza w pracy opiekuńczo-wychowawczej</t>
  </si>
  <si>
    <t>Pedagogika czasu wolnego z elementami edukacji na rzecz zrównoważonego rozwoju</t>
  </si>
  <si>
    <t>Formy pieczy zastępczej i instytucje wsparcia</t>
  </si>
  <si>
    <t>Metodyka pracy z małym dzieckiem</t>
  </si>
  <si>
    <t>Metodyka pracy w placówkach opieki częściowej</t>
  </si>
  <si>
    <t>Praca opiekuńczo-wychowawcza z seniorem</t>
  </si>
  <si>
    <t>Warsztat kreatywnego opiekuna-wychowawcy</t>
  </si>
  <si>
    <t>Metodyka pracy w placówkach opieki całkowitej</t>
  </si>
  <si>
    <t>Podstawy teoretyczne tutoringu</t>
  </si>
  <si>
    <t>Metodyka procesu tutoringu</t>
  </si>
  <si>
    <t>Modele tutoringu</t>
  </si>
  <si>
    <t>Konwersatorium w zakresie treści specjalnościowych</t>
  </si>
  <si>
    <t>Teoretyczne podstawy poradnictwa psychologiczno-pedagogicznego</t>
  </si>
  <si>
    <t>Teoretyczne podstawy pomocy psychologiczno-pedagogicznej</t>
  </si>
  <si>
    <t>Podstawy prawne poradnictwa i pomocy psychologiczno-pedagogicznej</t>
  </si>
  <si>
    <t>Trening kompetencji interpersonalnych</t>
  </si>
  <si>
    <t>Diagnozowanie środowiska rodzinnego</t>
  </si>
  <si>
    <t>Projektowanie i realizacja działań o charakterze pomocy psychopedagogicznej</t>
  </si>
  <si>
    <t>Wybrane elementy tutoringu w edukacji</t>
  </si>
  <si>
    <t>Podstawy profilaktyki zachowań ryzykownych dzieci i młodzieży</t>
  </si>
  <si>
    <t>Poradnictwo wychowawcze</t>
  </si>
  <si>
    <t>Instytucjonalne formy wsparcia dziecka i rodziny</t>
  </si>
  <si>
    <t>Praca z dzieckiem o specjalnych potrzebach edukacyjnych</t>
  </si>
  <si>
    <t>Środowisko wielokulturowe-podstawy wsparcia i dialogu</t>
  </si>
  <si>
    <t>Wybrane problemy wsparcia w opiece paliatywno-hospicyjnej</t>
  </si>
  <si>
    <t>Obowiązuje studentów rozpoczynających studia od roku akademickiego: 2023/2024</t>
  </si>
  <si>
    <t>ZAKRES KSZTAŁCENIA: Resocjalizacja kreująca</t>
  </si>
  <si>
    <t>Łącznie w programie przy realizacji zakres: Pedagogika opiekuńczo-wychowawcza z elementami tutoringu</t>
  </si>
  <si>
    <t>ZAKRES KSZTAŁCENIA: Poradnictwo i pomoc psychologiczno - pedagogiczna</t>
  </si>
  <si>
    <t>Łącznie w programie przy realizacji zakres: Poradnictwo i pomoc psychologiczno - pedagogiczna</t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</si>
  <si>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</si>
  <si>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</si>
  <si>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</si>
  <si>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</si>
  <si>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</si>
  <si>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</si>
  <si>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</si>
  <si>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r>
      <t xml:space="preserve">Liczba godzin kontaktowych (bez praktyk)- zakres: </t>
    </r>
    <r>
      <rPr>
        <b/>
        <i/>
        <sz val="12"/>
        <rFont val="Times New Roman"/>
        <family val="1"/>
        <charset val="238"/>
      </rPr>
      <t>Resocjalizacja kreująca</t>
    </r>
  </si>
  <si>
    <t>Metody i formy ekspresji twórczej</t>
  </si>
  <si>
    <t>Trening tutoringu z elementami kompetencji komunikacyjnych</t>
  </si>
  <si>
    <t>Diagnostyka psychopedagogiczna</t>
  </si>
  <si>
    <t>Metodyka interwencji kryzysowej</t>
  </si>
  <si>
    <t>Poradnictwo małżeńskie i rodzinne</t>
  </si>
  <si>
    <t>Doradztwo zawodowe</t>
  </si>
  <si>
    <t>Mediacje rodzinne, szkolne i rówieśnicze</t>
  </si>
  <si>
    <t>Wybrane zagadnienia z psychologii klinicznej</t>
  </si>
  <si>
    <t>Semestr zimowy</t>
  </si>
  <si>
    <t>Resocjalizacja kreująca</t>
  </si>
  <si>
    <t>Pedagogika szkolna z profilaktyką społeczną</t>
  </si>
  <si>
    <t>Pedagogika opiekuńczo-wychowawcza z elementami tutoringu</t>
  </si>
  <si>
    <t>Poradnictwo i pomoc psychologiczno-pedagogiczna</t>
  </si>
  <si>
    <t>Semestr letni</t>
  </si>
  <si>
    <t>Łącz ilość godz.</t>
  </si>
  <si>
    <t>Proseminarium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</si>
</sst>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i/>
      <sz val="14"/>
      <color indexed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Cambria"/>
      <family val="1"/>
      <charset val="238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11" borderId="25" applyNumberFormat="0" applyAlignment="0" applyProtection="0"/>
  </cellStyleXfs>
  <cellXfs count="426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12" borderId="0" xfId="0" applyFont="1" applyFill="1"/>
    <xf numFmtId="0" fontId="10" fillId="12" borderId="0" xfId="0" applyFont="1" applyFill="1"/>
    <xf numFmtId="0" fontId="3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Alignment="1">
      <alignment vertic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12" borderId="15" xfId="0" applyFont="1" applyFill="1" applyBorder="1" applyAlignment="1" applyProtection="1">
      <alignment wrapText="1"/>
      <protection locked="0"/>
    </xf>
    <xf numFmtId="0" fontId="5" fillId="12" borderId="1" xfId="0" applyFont="1" applyFill="1" applyBorder="1" applyAlignment="1">
      <alignment wrapText="1"/>
    </xf>
    <xf numFmtId="0" fontId="5" fillId="12" borderId="16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12" borderId="6" xfId="0" applyFont="1" applyFill="1" applyBorder="1"/>
    <xf numFmtId="0" fontId="5" fillId="0" borderId="1" xfId="0" applyFont="1" applyFill="1" applyBorder="1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1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/>
    <xf numFmtId="0" fontId="5" fillId="12" borderId="1" xfId="0" applyFont="1" applyFill="1" applyBorder="1" applyAlignment="1" applyProtection="1">
      <alignment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8" xfId="0" applyFont="1" applyFill="1" applyBorder="1"/>
    <xf numFmtId="0" fontId="5" fillId="0" borderId="4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 applyProtection="1">
      <alignment horizontal="center" vertical="center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8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2" borderId="77" xfId="0" applyFont="1" applyFill="1" applyBorder="1" applyAlignment="1" applyProtection="1">
      <alignment wrapText="1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7" fillId="2" borderId="72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  <protection locked="0"/>
    </xf>
    <xf numFmtId="0" fontId="7" fillId="2" borderId="74" xfId="0" applyFont="1" applyFill="1" applyBorder="1" applyAlignment="1" applyProtection="1">
      <alignment horizontal="center" vertical="center"/>
      <protection locked="0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7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5" fillId="0" borderId="10" xfId="0" applyFont="1" applyBorder="1" applyAlignment="1">
      <alignment vertical="center"/>
    </xf>
    <xf numFmtId="0" fontId="5" fillId="12" borderId="28" xfId="0" applyFont="1" applyFill="1" applyBorder="1"/>
    <xf numFmtId="0" fontId="5" fillId="12" borderId="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7" fillId="13" borderId="81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82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horizontal="center" vertical="center"/>
    </xf>
    <xf numFmtId="0" fontId="7" fillId="16" borderId="83" xfId="0" applyFont="1" applyFill="1" applyBorder="1"/>
    <xf numFmtId="0" fontId="7" fillId="16" borderId="56" xfId="0" applyFont="1" applyFill="1" applyBorder="1" applyAlignment="1">
      <alignment horizontal="center" vertical="center"/>
    </xf>
    <xf numFmtId="0" fontId="7" fillId="16" borderId="83" xfId="0" applyFont="1" applyFill="1" applyBorder="1" applyAlignment="1">
      <alignment horizontal="center" vertical="center"/>
    </xf>
    <xf numFmtId="0" fontId="7" fillId="16" borderId="84" xfId="0" applyFont="1" applyFill="1" applyBorder="1" applyAlignment="1">
      <alignment horizontal="center" vertical="center"/>
    </xf>
    <xf numFmtId="0" fontId="7" fillId="16" borderId="85" xfId="0" applyFont="1" applyFill="1" applyBorder="1" applyAlignment="1">
      <alignment horizontal="center" vertical="center"/>
    </xf>
    <xf numFmtId="0" fontId="7" fillId="16" borderId="86" xfId="0" applyFont="1" applyFill="1" applyBorder="1" applyAlignment="1">
      <alignment horizontal="center" vertical="center"/>
    </xf>
    <xf numFmtId="0" fontId="7" fillId="16" borderId="8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13" borderId="71" xfId="0" applyFont="1" applyFill="1" applyBorder="1" applyAlignment="1">
      <alignment horizontal="center" vertical="center"/>
    </xf>
    <xf numFmtId="0" fontId="7" fillId="13" borderId="72" xfId="0" applyFont="1" applyFill="1" applyBorder="1" applyAlignment="1">
      <alignment horizontal="center" vertical="center"/>
    </xf>
    <xf numFmtId="0" fontId="7" fillId="13" borderId="73" xfId="0" applyFont="1" applyFill="1" applyBorder="1" applyAlignment="1">
      <alignment horizontal="center" vertical="center"/>
    </xf>
    <xf numFmtId="0" fontId="7" fillId="13" borderId="74" xfId="0" applyFont="1" applyFill="1" applyBorder="1" applyAlignment="1">
      <alignment horizontal="center" vertical="center"/>
    </xf>
    <xf numFmtId="0" fontId="7" fillId="13" borderId="70" xfId="0" applyFont="1" applyFill="1" applyBorder="1" applyAlignment="1">
      <alignment horizontal="center" vertical="center"/>
    </xf>
    <xf numFmtId="0" fontId="7" fillId="13" borderId="7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79" xfId="0" applyFont="1" applyFill="1" applyBorder="1" applyAlignment="1" applyProtection="1">
      <alignment horizontal="center" vertical="center"/>
      <protection locked="0"/>
    </xf>
    <xf numFmtId="0" fontId="5" fillId="14" borderId="63" xfId="0" applyFont="1" applyFill="1" applyBorder="1" applyAlignment="1">
      <alignment horizontal="center" vertical="center"/>
    </xf>
    <xf numFmtId="0" fontId="7" fillId="5" borderId="69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7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8" fillId="15" borderId="81" xfId="0" applyFont="1" applyFill="1" applyBorder="1" applyAlignment="1">
      <alignment horizontal="center" vertical="center"/>
    </xf>
    <xf numFmtId="0" fontId="8" fillId="15" borderId="60" xfId="0" applyFont="1" applyFill="1" applyBorder="1" applyAlignment="1">
      <alignment horizontal="center" vertical="center"/>
    </xf>
    <xf numFmtId="0" fontId="8" fillId="15" borderId="46" xfId="0" applyFont="1" applyFill="1" applyBorder="1" applyAlignment="1">
      <alignment horizontal="center" vertical="center"/>
    </xf>
    <xf numFmtId="0" fontId="8" fillId="15" borderId="45" xfId="0" applyFont="1" applyFill="1" applyBorder="1" applyAlignment="1">
      <alignment horizontal="center" vertical="center"/>
    </xf>
    <xf numFmtId="0" fontId="8" fillId="15" borderId="39" xfId="0" applyFont="1" applyFill="1" applyBorder="1" applyAlignment="1">
      <alignment horizontal="center" vertical="center"/>
    </xf>
    <xf numFmtId="0" fontId="8" fillId="15" borderId="82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5" fillId="14" borderId="80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68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5" fillId="14" borderId="25" xfId="1" applyFont="1" applyFill="1" applyBorder="1" applyAlignment="1">
      <alignment horizontal="center" vertical="center"/>
    </xf>
    <xf numFmtId="0" fontId="13" fillId="14" borderId="25" xfId="1" applyFont="1" applyFill="1" applyBorder="1" applyAlignment="1">
      <alignment horizontal="center" vertical="center"/>
    </xf>
    <xf numFmtId="0" fontId="13" fillId="14" borderId="78" xfId="1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62" xfId="0" applyFont="1" applyFill="1" applyBorder="1" applyAlignment="1">
      <alignment horizontal="center" vertical="center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61" xfId="0" applyFont="1" applyFill="1" applyBorder="1" applyAlignment="1">
      <alignment horizontal="center"/>
    </xf>
    <xf numFmtId="0" fontId="5" fillId="4" borderId="87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8" fillId="0" borderId="0" xfId="0" applyFont="1"/>
    <xf numFmtId="0" fontId="16" fillId="12" borderId="0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18" fillId="12" borderId="0" xfId="0" applyFont="1" applyFill="1" applyAlignment="1" applyProtection="1">
      <alignment horizontal="center" vertical="center"/>
      <protection locked="0"/>
    </xf>
    <xf numFmtId="0" fontId="16" fillId="12" borderId="0" xfId="0" applyFont="1" applyFill="1" applyAlignment="1" applyProtection="1">
      <alignment horizontal="center" vertical="center"/>
      <protection locked="0"/>
    </xf>
    <xf numFmtId="0" fontId="22" fillId="12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/>
    <xf numFmtId="0" fontId="8" fillId="0" borderId="86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vertical="center"/>
    </xf>
    <xf numFmtId="0" fontId="5" fillId="14" borderId="100" xfId="0" applyFont="1" applyFill="1" applyBorder="1" applyAlignment="1">
      <alignment horizontal="left" vertical="center"/>
    </xf>
    <xf numFmtId="0" fontId="25" fillId="0" borderId="100" xfId="0" applyFont="1" applyBorder="1" applyAlignment="1">
      <alignment vertical="center"/>
    </xf>
    <xf numFmtId="0" fontId="5" fillId="0" borderId="100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left" vertical="top"/>
    </xf>
    <xf numFmtId="0" fontId="14" fillId="0" borderId="95" xfId="0" applyFont="1" applyBorder="1" applyAlignment="1">
      <alignment horizontal="left" vertical="top"/>
    </xf>
    <xf numFmtId="0" fontId="14" fillId="0" borderId="96" xfId="0" applyFont="1" applyBorder="1" applyAlignment="1">
      <alignment horizontal="left" vertical="top"/>
    </xf>
    <xf numFmtId="0" fontId="4" fillId="0" borderId="90" xfId="0" applyFont="1" applyBorder="1" applyAlignment="1">
      <alignment horizontal="left" vertical="top"/>
    </xf>
    <xf numFmtId="0" fontId="4" fillId="0" borderId="91" xfId="0" applyFont="1" applyBorder="1" applyAlignment="1">
      <alignment horizontal="left" vertical="top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7" fillId="5" borderId="69" xfId="0" applyFont="1" applyFill="1" applyBorder="1" applyAlignment="1">
      <alignment horizontal="left" vertical="center"/>
    </xf>
    <xf numFmtId="0" fontId="7" fillId="5" borderId="70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12" borderId="6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69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0" fontId="7" fillId="2" borderId="65" xfId="0" applyFont="1" applyFill="1" applyBorder="1" applyAlignment="1">
      <alignment horizontal="left" vertical="center"/>
    </xf>
    <xf numFmtId="0" fontId="7" fillId="13" borderId="88" xfId="0" applyFont="1" applyFill="1" applyBorder="1" applyAlignment="1">
      <alignment horizontal="left" vertical="center"/>
    </xf>
    <xf numFmtId="0" fontId="7" fillId="13" borderId="46" xfId="0" applyFont="1" applyFill="1" applyBorder="1" applyAlignment="1">
      <alignment horizontal="left" vertical="center"/>
    </xf>
    <xf numFmtId="0" fontId="7" fillId="13" borderId="69" xfId="0" applyFont="1" applyFill="1" applyBorder="1" applyAlignment="1">
      <alignment horizontal="left" vertical="center"/>
    </xf>
    <xf numFmtId="0" fontId="7" fillId="13" borderId="70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14" borderId="89" xfId="0" applyFont="1" applyFill="1" applyBorder="1" applyAlignment="1">
      <alignment horizontal="center" vertical="center" wrapText="1"/>
    </xf>
    <xf numFmtId="0" fontId="7" fillId="14" borderId="62" xfId="0" applyFont="1" applyFill="1" applyBorder="1" applyAlignment="1">
      <alignment horizontal="center" vertical="center" wrapText="1"/>
    </xf>
    <xf numFmtId="0" fontId="7" fillId="14" borderId="59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left" wrapText="1"/>
      <protection hidden="1"/>
    </xf>
    <xf numFmtId="0" fontId="7" fillId="12" borderId="5" xfId="0" applyFont="1" applyFill="1" applyBorder="1" applyAlignment="1" applyProtection="1">
      <alignment horizontal="left" wrapText="1"/>
      <protection hidden="1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14" borderId="44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5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left"/>
      <protection hidden="1"/>
    </xf>
    <xf numFmtId="0" fontId="7" fillId="12" borderId="5" xfId="0" applyFont="1" applyFill="1" applyBorder="1" applyAlignment="1" applyProtection="1">
      <alignment horizontal="left"/>
      <protection hidden="1"/>
    </xf>
    <xf numFmtId="0" fontId="6" fillId="12" borderId="6" xfId="0" applyFont="1" applyFill="1" applyBorder="1" applyAlignment="1" applyProtection="1">
      <alignment horizontal="center"/>
      <protection hidden="1"/>
    </xf>
    <xf numFmtId="0" fontId="6" fillId="12" borderId="5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left"/>
    </xf>
    <xf numFmtId="0" fontId="15" fillId="12" borderId="6" xfId="0" applyFont="1" applyFill="1" applyBorder="1" applyAlignment="1" applyProtection="1">
      <alignment horizontal="left"/>
      <protection hidden="1"/>
    </xf>
    <xf numFmtId="0" fontId="15" fillId="12" borderId="5" xfId="0" applyFont="1" applyFill="1" applyBorder="1" applyAlignment="1" applyProtection="1">
      <alignment horizontal="left"/>
      <protection hidden="1"/>
    </xf>
    <xf numFmtId="0" fontId="15" fillId="12" borderId="6" xfId="0" applyFont="1" applyFill="1" applyBorder="1" applyAlignment="1" applyProtection="1">
      <alignment horizontal="left"/>
      <protection locked="0" hidden="1"/>
    </xf>
    <xf numFmtId="0" fontId="15" fillId="12" borderId="5" xfId="0" applyFont="1" applyFill="1" applyBorder="1" applyAlignment="1" applyProtection="1">
      <alignment horizontal="left"/>
      <protection locked="0" hidden="1"/>
    </xf>
    <xf numFmtId="0" fontId="15" fillId="12" borderId="6" xfId="0" applyFont="1" applyFill="1" applyBorder="1" applyAlignment="1" applyProtection="1">
      <alignment horizontal="center" vertical="center"/>
      <protection hidden="1"/>
    </xf>
    <xf numFmtId="0" fontId="15" fillId="12" borderId="7" xfId="0" applyFont="1" applyFill="1" applyBorder="1" applyAlignment="1" applyProtection="1">
      <alignment horizontal="center" vertical="center"/>
      <protection hidden="1"/>
    </xf>
    <xf numFmtId="0" fontId="15" fillId="12" borderId="5" xfId="0" applyFont="1" applyFill="1" applyBorder="1" applyAlignment="1" applyProtection="1">
      <alignment horizontal="center" vertical="center"/>
      <protection hidden="1"/>
    </xf>
    <xf numFmtId="0" fontId="15" fillId="12" borderId="6" xfId="0" applyFont="1" applyFill="1" applyBorder="1" applyAlignment="1" applyProtection="1">
      <alignment horizontal="center" vertical="center"/>
      <protection locked="0" hidden="1"/>
    </xf>
    <xf numFmtId="0" fontId="15" fillId="12" borderId="7" xfId="0" applyFont="1" applyFill="1" applyBorder="1" applyAlignment="1" applyProtection="1">
      <alignment horizontal="center" vertical="center"/>
      <protection locked="0" hidden="1"/>
    </xf>
    <xf numFmtId="0" fontId="15" fillId="12" borderId="5" xfId="0" applyFont="1" applyFill="1" applyBorder="1" applyAlignment="1" applyProtection="1">
      <alignment horizontal="center" vertical="center"/>
      <protection locked="0" hidden="1"/>
    </xf>
    <xf numFmtId="0" fontId="24" fillId="12" borderId="0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7" fillId="12" borderId="7" xfId="0" applyFont="1" applyFill="1" applyBorder="1" applyAlignment="1" applyProtection="1">
      <alignment horizontal="center" vertical="center"/>
      <protection hidden="1"/>
    </xf>
    <xf numFmtId="0" fontId="7" fillId="12" borderId="5" xfId="0" applyFont="1" applyFill="1" applyBorder="1" applyAlignment="1" applyProtection="1">
      <alignment horizontal="center" vertical="center"/>
      <protection hidden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51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88" xfId="0" applyFont="1" applyFill="1" applyBorder="1" applyAlignment="1">
      <alignment horizontal="center" vertical="center" wrapText="1"/>
    </xf>
    <xf numFmtId="0" fontId="7" fillId="14" borderId="4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14" borderId="102" xfId="0" applyFont="1" applyFill="1" applyBorder="1" applyAlignment="1">
      <alignment horizontal="center" vertical="center"/>
    </xf>
    <xf numFmtId="0" fontId="5" fillId="14" borderId="101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tabSelected="1" topLeftCell="A136" zoomScale="80" zoomScaleNormal="80" zoomScaleSheetLayoutView="70" workbookViewId="0">
      <selection activeCell="L177" sqref="L177"/>
    </sheetView>
  </sheetViews>
  <sheetFormatPr defaultColWidth="9" defaultRowHeight="15.75"/>
  <cols>
    <col min="1" max="1" width="3.5" style="32" customWidth="1"/>
    <col min="2" max="2" width="86.25" style="5" customWidth="1"/>
    <col min="3" max="3" width="6" style="32" customWidth="1"/>
    <col min="4" max="4" width="6.5" style="32" customWidth="1"/>
    <col min="5" max="5" width="7.5" style="32" customWidth="1"/>
    <col min="6" max="6" width="12.5" style="32" customWidth="1"/>
    <col min="7" max="7" width="9" style="32" customWidth="1"/>
    <col min="8" max="8" width="9.625" style="32" customWidth="1"/>
    <col min="9" max="9" width="5.375" style="32" customWidth="1"/>
    <col min="10" max="10" width="6" style="32" customWidth="1"/>
    <col min="11" max="11" width="4.625" style="32" customWidth="1"/>
    <col min="12" max="12" width="7" style="32" customWidth="1"/>
    <col min="13" max="14" width="4.625" style="32" customWidth="1"/>
    <col min="15" max="15" width="5.875" style="32" customWidth="1"/>
    <col min="16" max="17" width="4.625" style="32" customWidth="1"/>
    <col min="18" max="18" width="5.375" style="32" customWidth="1"/>
    <col min="19" max="20" width="4.625" style="32" customWidth="1"/>
    <col min="21" max="21" width="6.5" style="32" customWidth="1"/>
    <col min="22" max="22" width="4.125" style="32" customWidth="1"/>
    <col min="23" max="25" width="4.625" style="32" customWidth="1"/>
    <col min="26" max="26" width="7" style="32" customWidth="1"/>
    <col min="27" max="27" width="4.625" style="32" customWidth="1"/>
    <col min="28" max="28" width="12.125" style="2" customWidth="1"/>
    <col min="29" max="29" width="11.875" style="2" customWidth="1"/>
    <col min="30" max="30" width="14.75" style="2" customWidth="1"/>
    <col min="31" max="16384" width="9" style="2"/>
  </cols>
  <sheetData>
    <row r="1" spans="1:27" s="286" customFormat="1" ht="15.95" customHeight="1">
      <c r="A1" s="378" t="s">
        <v>163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s="278" customFormat="1" ht="15.95" customHeight="1">
      <c r="A2" s="379" t="s">
        <v>41</v>
      </c>
      <c r="B2" s="380"/>
      <c r="C2" s="383" t="s">
        <v>44</v>
      </c>
      <c r="D2" s="384"/>
      <c r="E2" s="384"/>
      <c r="F2" s="384"/>
      <c r="G2" s="384"/>
      <c r="H2" s="384"/>
      <c r="I2" s="384"/>
      <c r="J2" s="384"/>
      <c r="K2" s="384"/>
      <c r="L2" s="384"/>
      <c r="M2" s="385"/>
      <c r="N2" s="273"/>
      <c r="O2" s="273"/>
      <c r="P2" s="274"/>
      <c r="Q2" s="275"/>
      <c r="R2" s="275"/>
      <c r="S2" s="273"/>
      <c r="T2" s="273"/>
      <c r="U2" s="273"/>
      <c r="V2" s="273"/>
      <c r="W2" s="273"/>
      <c r="X2" s="273"/>
      <c r="Y2" s="273"/>
      <c r="Z2" s="276"/>
      <c r="AA2" s="277"/>
    </row>
    <row r="3" spans="1:27" s="278" customFormat="1" ht="15.95" customHeight="1">
      <c r="A3" s="379" t="s">
        <v>42</v>
      </c>
      <c r="B3" s="380"/>
      <c r="C3" s="383" t="s">
        <v>43</v>
      </c>
      <c r="D3" s="384"/>
      <c r="E3" s="384"/>
      <c r="F3" s="384"/>
      <c r="G3" s="384"/>
      <c r="H3" s="384"/>
      <c r="I3" s="384"/>
      <c r="J3" s="384"/>
      <c r="K3" s="384"/>
      <c r="L3" s="384"/>
      <c r="M3" s="385"/>
      <c r="N3" s="273"/>
      <c r="O3" s="273"/>
      <c r="P3" s="275"/>
      <c r="Q3" s="275"/>
      <c r="R3" s="275"/>
      <c r="S3" s="273"/>
      <c r="T3" s="273"/>
      <c r="U3" s="273"/>
      <c r="V3" s="273"/>
      <c r="W3" s="273"/>
      <c r="X3" s="273"/>
      <c r="Y3" s="273"/>
      <c r="Z3" s="279"/>
      <c r="AA3" s="280"/>
    </row>
    <row r="4" spans="1:27" s="278" customFormat="1" ht="15.95" customHeight="1">
      <c r="A4" s="379" t="s">
        <v>0</v>
      </c>
      <c r="B4" s="380"/>
      <c r="C4" s="383" t="s">
        <v>114</v>
      </c>
      <c r="D4" s="384"/>
      <c r="E4" s="384"/>
      <c r="F4" s="384"/>
      <c r="G4" s="384"/>
      <c r="H4" s="384"/>
      <c r="I4" s="384"/>
      <c r="J4" s="384"/>
      <c r="K4" s="384"/>
      <c r="L4" s="384"/>
      <c r="M4" s="385"/>
      <c r="N4" s="275"/>
      <c r="O4" s="273"/>
      <c r="P4" s="281"/>
      <c r="Q4" s="275"/>
      <c r="R4" s="275"/>
      <c r="S4" s="273"/>
      <c r="T4" s="273"/>
      <c r="U4" s="273"/>
      <c r="V4" s="273"/>
      <c r="W4" s="273"/>
      <c r="X4" s="273"/>
      <c r="Y4" s="273"/>
      <c r="Z4" s="279"/>
      <c r="AA4" s="280"/>
    </row>
    <row r="5" spans="1:27" s="285" customFormat="1" ht="15.95" customHeight="1">
      <c r="A5" s="381" t="s">
        <v>16</v>
      </c>
      <c r="B5" s="382"/>
      <c r="C5" s="386" t="s">
        <v>115</v>
      </c>
      <c r="D5" s="387"/>
      <c r="E5" s="387"/>
      <c r="F5" s="387"/>
      <c r="G5" s="387"/>
      <c r="H5" s="387"/>
      <c r="I5" s="387"/>
      <c r="J5" s="387"/>
      <c r="K5" s="387"/>
      <c r="L5" s="387"/>
      <c r="M5" s="388"/>
      <c r="N5" s="282"/>
      <c r="O5" s="283"/>
      <c r="P5" s="284"/>
      <c r="Q5" s="283"/>
      <c r="R5" s="282"/>
      <c r="S5" s="283"/>
      <c r="T5" s="283"/>
      <c r="U5" s="283"/>
      <c r="V5" s="283"/>
      <c r="W5" s="283"/>
      <c r="X5" s="283"/>
      <c r="Y5" s="283"/>
      <c r="Z5" s="279"/>
      <c r="AA5" s="280"/>
    </row>
    <row r="6" spans="1:27" s="278" customFormat="1" ht="15.95" customHeight="1">
      <c r="A6" s="379" t="s">
        <v>15</v>
      </c>
      <c r="B6" s="380"/>
      <c r="C6" s="383" t="s">
        <v>116</v>
      </c>
      <c r="D6" s="384"/>
      <c r="E6" s="384"/>
      <c r="F6" s="384"/>
      <c r="G6" s="384"/>
      <c r="H6" s="384"/>
      <c r="I6" s="384"/>
      <c r="J6" s="384"/>
      <c r="K6" s="384"/>
      <c r="L6" s="384"/>
      <c r="M6" s="385"/>
      <c r="N6" s="275"/>
      <c r="O6" s="273"/>
      <c r="P6" s="275"/>
      <c r="Q6" s="275"/>
      <c r="R6" s="275"/>
      <c r="S6" s="273"/>
      <c r="T6" s="273"/>
      <c r="U6" s="273"/>
      <c r="V6" s="273"/>
      <c r="W6" s="273"/>
      <c r="X6" s="273"/>
      <c r="Y6" s="273"/>
      <c r="Z6" s="279"/>
      <c r="AA6" s="280"/>
    </row>
    <row r="7" spans="1:27" s="278" customFormat="1" ht="15.95" customHeight="1">
      <c r="A7" s="379" t="s">
        <v>17</v>
      </c>
      <c r="B7" s="380"/>
      <c r="C7" s="383" t="s">
        <v>46</v>
      </c>
      <c r="D7" s="384"/>
      <c r="E7" s="384"/>
      <c r="F7" s="384"/>
      <c r="G7" s="384"/>
      <c r="H7" s="384"/>
      <c r="I7" s="384"/>
      <c r="J7" s="384"/>
      <c r="K7" s="384"/>
      <c r="L7" s="384"/>
      <c r="M7" s="385"/>
      <c r="N7" s="275"/>
      <c r="O7" s="393"/>
      <c r="P7" s="393"/>
      <c r="Q7" s="393"/>
      <c r="R7" s="393"/>
      <c r="S7" s="393"/>
      <c r="T7" s="393"/>
      <c r="U7" s="393"/>
      <c r="V7" s="389"/>
      <c r="W7" s="389"/>
      <c r="X7" s="273"/>
      <c r="Y7" s="273"/>
      <c r="Z7" s="279"/>
      <c r="AA7" s="280"/>
    </row>
    <row r="8" spans="1:27" ht="15.95" customHeight="1">
      <c r="A8" s="374" t="s">
        <v>40</v>
      </c>
      <c r="B8" s="375"/>
      <c r="C8" s="399">
        <f>AD151</f>
        <v>180</v>
      </c>
      <c r="D8" s="400"/>
      <c r="E8" s="400"/>
      <c r="F8" s="400"/>
      <c r="G8" s="400"/>
      <c r="H8" s="400"/>
      <c r="I8" s="400"/>
      <c r="J8" s="400"/>
      <c r="K8" s="400"/>
      <c r="L8" s="400"/>
      <c r="M8" s="401"/>
      <c r="N8" s="77"/>
      <c r="O8" s="370"/>
      <c r="P8" s="370"/>
      <c r="Q8" s="370"/>
      <c r="R8" s="370"/>
      <c r="S8" s="370"/>
      <c r="T8" s="370"/>
      <c r="U8" s="370"/>
      <c r="V8" s="371"/>
      <c r="W8" s="371"/>
      <c r="X8" s="77"/>
      <c r="Y8" s="77"/>
      <c r="Z8" s="80"/>
      <c r="AA8" s="81"/>
    </row>
    <row r="9" spans="1:27" ht="15.95" customHeight="1">
      <c r="A9" s="349" t="s">
        <v>175</v>
      </c>
      <c r="B9" s="350"/>
      <c r="C9" s="399">
        <f>AB152-158</f>
        <v>1165</v>
      </c>
      <c r="D9" s="400"/>
      <c r="E9" s="400"/>
      <c r="F9" s="400"/>
      <c r="G9" s="400"/>
      <c r="H9" s="400"/>
      <c r="I9" s="400"/>
      <c r="J9" s="400"/>
      <c r="K9" s="400"/>
      <c r="L9" s="400"/>
      <c r="M9" s="401"/>
      <c r="N9" s="77"/>
      <c r="O9" s="82"/>
      <c r="P9" s="82"/>
      <c r="Q9" s="82"/>
      <c r="R9" s="82"/>
      <c r="S9" s="82"/>
      <c r="T9" s="82"/>
      <c r="U9" s="82"/>
      <c r="V9" s="83"/>
      <c r="W9" s="83"/>
      <c r="X9" s="77"/>
      <c r="Y9" s="77"/>
      <c r="Z9" s="80"/>
      <c r="AA9" s="81"/>
    </row>
    <row r="10" spans="1:27" ht="15.95" customHeight="1">
      <c r="A10" s="349" t="s">
        <v>174</v>
      </c>
      <c r="B10" s="350"/>
      <c r="C10" s="399">
        <f>AB154-158</f>
        <v>1156</v>
      </c>
      <c r="D10" s="400"/>
      <c r="E10" s="400"/>
      <c r="F10" s="400"/>
      <c r="G10" s="400"/>
      <c r="H10" s="400"/>
      <c r="I10" s="400"/>
      <c r="J10" s="400"/>
      <c r="K10" s="400"/>
      <c r="L10" s="400"/>
      <c r="M10" s="401"/>
      <c r="N10" s="77"/>
      <c r="O10" s="82"/>
      <c r="P10" s="82"/>
      <c r="Q10" s="82"/>
      <c r="R10" s="82"/>
      <c r="S10" s="82"/>
      <c r="T10" s="82"/>
      <c r="U10" s="82"/>
      <c r="V10" s="83"/>
      <c r="W10" s="83"/>
      <c r="X10" s="77"/>
      <c r="Y10" s="77"/>
      <c r="Z10" s="80"/>
      <c r="AA10" s="81"/>
    </row>
    <row r="11" spans="1:27" ht="32.25" customHeight="1">
      <c r="A11" s="349" t="s">
        <v>173</v>
      </c>
      <c r="B11" s="350"/>
      <c r="C11" s="399">
        <f>AB156-158</f>
        <v>1074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1"/>
      <c r="N11" s="77"/>
      <c r="O11" s="82"/>
      <c r="P11" s="82"/>
      <c r="Q11" s="82"/>
      <c r="R11" s="82"/>
      <c r="S11" s="82"/>
      <c r="T11" s="82"/>
      <c r="U11" s="82"/>
      <c r="V11" s="83"/>
      <c r="W11" s="83"/>
      <c r="X11" s="77"/>
      <c r="Y11" s="77"/>
      <c r="Z11" s="80"/>
      <c r="AA11" s="81"/>
    </row>
    <row r="12" spans="1:27" ht="31.7" customHeight="1">
      <c r="A12" s="349" t="s">
        <v>172</v>
      </c>
      <c r="B12" s="350"/>
      <c r="C12" s="399">
        <f>AB158-158</f>
        <v>1090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1"/>
      <c r="N12" s="77"/>
      <c r="O12" s="82"/>
      <c r="P12" s="82"/>
      <c r="Q12" s="82"/>
      <c r="R12" s="82"/>
      <c r="S12" s="82"/>
      <c r="T12" s="82"/>
      <c r="U12" s="82"/>
      <c r="V12" s="83"/>
      <c r="W12" s="83"/>
      <c r="X12" s="77"/>
      <c r="Y12" s="77"/>
      <c r="Z12" s="80"/>
      <c r="AA12" s="81"/>
    </row>
    <row r="13" spans="1:27" ht="15.95" customHeight="1">
      <c r="A13" s="349" t="s">
        <v>171</v>
      </c>
      <c r="B13" s="350"/>
      <c r="C13" s="414">
        <f>F151</f>
        <v>1323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6"/>
      <c r="N13" s="81"/>
      <c r="O13" s="370"/>
      <c r="P13" s="370"/>
      <c r="Q13" s="370"/>
      <c r="R13" s="370"/>
      <c r="S13" s="370"/>
      <c r="T13" s="370"/>
      <c r="U13" s="370"/>
      <c r="V13" s="371"/>
      <c r="W13" s="371"/>
      <c r="X13" s="77"/>
      <c r="Y13" s="77"/>
      <c r="Z13" s="80"/>
      <c r="AA13" s="81"/>
    </row>
    <row r="14" spans="1:27" ht="15.95" customHeight="1">
      <c r="A14" s="349" t="s">
        <v>170</v>
      </c>
      <c r="B14" s="350"/>
      <c r="C14" s="351">
        <f>F153</f>
        <v>1314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3"/>
      <c r="N14" s="81"/>
      <c r="O14" s="82"/>
      <c r="P14" s="82"/>
      <c r="Q14" s="82"/>
      <c r="R14" s="82"/>
      <c r="S14" s="82"/>
      <c r="T14" s="82"/>
      <c r="U14" s="82"/>
      <c r="V14" s="83"/>
      <c r="W14" s="83"/>
      <c r="X14" s="77"/>
      <c r="Y14" s="77"/>
      <c r="Z14" s="80"/>
      <c r="AA14" s="81"/>
    </row>
    <row r="15" spans="1:27" ht="32.25" customHeight="1">
      <c r="A15" s="349" t="s">
        <v>169</v>
      </c>
      <c r="B15" s="350"/>
      <c r="C15" s="351">
        <f>AB156</f>
        <v>1232</v>
      </c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N15" s="81"/>
      <c r="O15" s="82"/>
      <c r="P15" s="82"/>
      <c r="Q15" s="82"/>
      <c r="R15" s="82"/>
      <c r="S15" s="82"/>
      <c r="T15" s="82"/>
      <c r="U15" s="82"/>
      <c r="V15" s="83"/>
      <c r="W15" s="83"/>
      <c r="X15" s="77"/>
      <c r="Y15" s="77"/>
      <c r="Z15" s="80"/>
      <c r="AA15" s="81"/>
    </row>
    <row r="16" spans="1:27" ht="33" customHeight="1">
      <c r="A16" s="349" t="s">
        <v>168</v>
      </c>
      <c r="B16" s="350"/>
      <c r="C16" s="351">
        <f>AB158</f>
        <v>1248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81"/>
      <c r="O16" s="82"/>
      <c r="P16" s="82"/>
      <c r="Q16" s="82"/>
      <c r="R16" s="82"/>
      <c r="S16" s="82"/>
      <c r="T16" s="82"/>
      <c r="U16" s="82"/>
      <c r="V16" s="83"/>
      <c r="W16" s="83"/>
      <c r="X16" s="77"/>
      <c r="Y16" s="77"/>
      <c r="Z16" s="80"/>
      <c r="AA16" s="81"/>
    </row>
    <row r="17" spans="1:27" s="1" customFormat="1" ht="15.95" customHeight="1">
      <c r="A17" s="374" t="s">
        <v>24</v>
      </c>
      <c r="B17" s="375"/>
      <c r="C17" s="396">
        <f>SUM(C8*25)</f>
        <v>4500</v>
      </c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81"/>
      <c r="O17" s="80"/>
      <c r="P17" s="80"/>
      <c r="Q17" s="79"/>
      <c r="R17" s="79"/>
      <c r="S17" s="80"/>
      <c r="T17" s="80"/>
      <c r="U17" s="80"/>
      <c r="V17" s="77"/>
      <c r="W17" s="77"/>
      <c r="X17" s="77"/>
      <c r="Y17" s="77"/>
      <c r="Z17" s="80"/>
      <c r="AA17" s="81"/>
    </row>
    <row r="18" spans="1:27" ht="15" customHeight="1">
      <c r="A18" s="264"/>
      <c r="B18" s="4"/>
      <c r="C18" s="87"/>
      <c r="D18" s="87"/>
      <c r="E18" s="87"/>
      <c r="F18" s="84"/>
      <c r="G18" s="84"/>
      <c r="H18" s="84"/>
      <c r="I18" s="85"/>
      <c r="J18" s="87"/>
      <c r="K18" s="87"/>
      <c r="L18" s="88"/>
      <c r="M18" s="88"/>
      <c r="N18" s="86"/>
      <c r="O18" s="77"/>
      <c r="P18" s="77"/>
      <c r="Q18" s="78"/>
      <c r="R18" s="78"/>
      <c r="S18" s="77"/>
      <c r="T18" s="77"/>
      <c r="U18" s="77"/>
      <c r="V18" s="77"/>
      <c r="W18" s="77"/>
      <c r="X18" s="77"/>
      <c r="Y18" s="77"/>
      <c r="Z18" s="80"/>
      <c r="AA18" s="81"/>
    </row>
    <row r="19" spans="1:27" ht="15" customHeight="1">
      <c r="A19" s="376" t="s">
        <v>20</v>
      </c>
      <c r="B19" s="377"/>
      <c r="C19" s="87"/>
      <c r="D19" s="87"/>
      <c r="E19" s="87"/>
      <c r="F19" s="84"/>
      <c r="G19" s="84"/>
      <c r="H19" s="84"/>
      <c r="I19" s="85"/>
      <c r="J19" s="87"/>
      <c r="K19" s="87"/>
      <c r="L19" s="88"/>
      <c r="M19" s="88"/>
      <c r="N19" s="88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1"/>
      <c r="AA19" s="89"/>
    </row>
    <row r="20" spans="1:27" ht="15" customHeight="1">
      <c r="A20" s="330" t="s">
        <v>31</v>
      </c>
      <c r="B20" s="331"/>
      <c r="C20" s="318" t="s">
        <v>28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20"/>
    </row>
    <row r="21" spans="1:27" ht="15" customHeight="1">
      <c r="A21" s="330" t="s">
        <v>32</v>
      </c>
      <c r="B21" s="331"/>
      <c r="C21" s="318" t="s">
        <v>29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20"/>
    </row>
    <row r="22" spans="1:27" ht="15" customHeight="1">
      <c r="A22" s="330" t="s">
        <v>33</v>
      </c>
      <c r="B22" s="331"/>
      <c r="C22" s="318" t="s">
        <v>30</v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20"/>
    </row>
    <row r="23" spans="1:27" ht="16.5" thickBot="1">
      <c r="A23" s="78"/>
      <c r="B23" s="3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</row>
    <row r="24" spans="1:27" s="5" customFormat="1" ht="27.75" customHeight="1" thickTop="1" thickBot="1">
      <c r="A24" s="332" t="s">
        <v>3</v>
      </c>
      <c r="B24" s="342" t="s">
        <v>26</v>
      </c>
      <c r="C24" s="361" t="s">
        <v>19</v>
      </c>
      <c r="D24" s="361" t="s">
        <v>21</v>
      </c>
      <c r="E24" s="364" t="s">
        <v>14</v>
      </c>
      <c r="F24" s="405" t="s">
        <v>23</v>
      </c>
      <c r="G24" s="406"/>
      <c r="H24" s="358" t="s">
        <v>25</v>
      </c>
      <c r="I24" s="345" t="s">
        <v>1</v>
      </c>
      <c r="J24" s="356" t="s">
        <v>4</v>
      </c>
      <c r="K24" s="356"/>
      <c r="L24" s="356"/>
      <c r="M24" s="356"/>
      <c r="N24" s="356"/>
      <c r="O24" s="357"/>
      <c r="P24" s="390" t="s">
        <v>8</v>
      </c>
      <c r="Q24" s="356"/>
      <c r="R24" s="356"/>
      <c r="S24" s="356"/>
      <c r="T24" s="356"/>
      <c r="U24" s="356"/>
      <c r="V24" s="390" t="s">
        <v>9</v>
      </c>
      <c r="W24" s="356"/>
      <c r="X24" s="356"/>
      <c r="Y24" s="356"/>
      <c r="Z24" s="356"/>
      <c r="AA24" s="391"/>
    </row>
    <row r="25" spans="1:27" s="5" customFormat="1" ht="15" customHeight="1" thickTop="1" thickBot="1">
      <c r="A25" s="333"/>
      <c r="B25" s="343"/>
      <c r="C25" s="362"/>
      <c r="D25" s="362"/>
      <c r="E25" s="365"/>
      <c r="F25" s="402" t="s">
        <v>27</v>
      </c>
      <c r="G25" s="392" t="s">
        <v>18</v>
      </c>
      <c r="H25" s="359"/>
      <c r="I25" s="346"/>
      <c r="J25" s="394" t="s">
        <v>5</v>
      </c>
      <c r="K25" s="394"/>
      <c r="L25" s="395"/>
      <c r="M25" s="367" t="s">
        <v>7</v>
      </c>
      <c r="N25" s="368"/>
      <c r="O25" s="369"/>
      <c r="P25" s="326" t="s">
        <v>10</v>
      </c>
      <c r="Q25" s="327"/>
      <c r="R25" s="327"/>
      <c r="S25" s="411" t="s">
        <v>11</v>
      </c>
      <c r="T25" s="412"/>
      <c r="U25" s="413"/>
      <c r="V25" s="409" t="s">
        <v>12</v>
      </c>
      <c r="W25" s="409"/>
      <c r="X25" s="410"/>
      <c r="Y25" s="323" t="s">
        <v>13</v>
      </c>
      <c r="Z25" s="324"/>
      <c r="AA25" s="325"/>
    </row>
    <row r="26" spans="1:27" s="5" customFormat="1">
      <c r="A26" s="333"/>
      <c r="B26" s="343"/>
      <c r="C26" s="362"/>
      <c r="D26" s="362"/>
      <c r="E26" s="365"/>
      <c r="F26" s="403"/>
      <c r="G26" s="359"/>
      <c r="H26" s="359"/>
      <c r="I26" s="346"/>
      <c r="J26" s="372" t="s">
        <v>2</v>
      </c>
      <c r="K26" s="6" t="s">
        <v>6</v>
      </c>
      <c r="L26" s="407" t="s">
        <v>1</v>
      </c>
      <c r="M26" s="328" t="s">
        <v>2</v>
      </c>
      <c r="N26" s="6" t="s">
        <v>6</v>
      </c>
      <c r="O26" s="321" t="s">
        <v>1</v>
      </c>
      <c r="P26" s="372" t="s">
        <v>2</v>
      </c>
      <c r="Q26" s="6" t="s">
        <v>6</v>
      </c>
      <c r="R26" s="407" t="s">
        <v>1</v>
      </c>
      <c r="S26" s="328" t="s">
        <v>2</v>
      </c>
      <c r="T26" s="7" t="s">
        <v>6</v>
      </c>
      <c r="U26" s="321" t="s">
        <v>1</v>
      </c>
      <c r="V26" s="372" t="s">
        <v>2</v>
      </c>
      <c r="W26" s="7" t="s">
        <v>6</v>
      </c>
      <c r="X26" s="321" t="s">
        <v>1</v>
      </c>
      <c r="Y26" s="328" t="s">
        <v>2</v>
      </c>
      <c r="Z26" s="7" t="s">
        <v>6</v>
      </c>
      <c r="AA26" s="354" t="s">
        <v>1</v>
      </c>
    </row>
    <row r="27" spans="1:27" s="5" customFormat="1" ht="30" customHeight="1" thickBot="1">
      <c r="A27" s="334"/>
      <c r="B27" s="344"/>
      <c r="C27" s="363"/>
      <c r="D27" s="363"/>
      <c r="E27" s="366"/>
      <c r="F27" s="404"/>
      <c r="G27" s="360"/>
      <c r="H27" s="360"/>
      <c r="I27" s="347"/>
      <c r="J27" s="373"/>
      <c r="K27" s="133" t="s">
        <v>22</v>
      </c>
      <c r="L27" s="408"/>
      <c r="M27" s="329"/>
      <c r="N27" s="133" t="s">
        <v>22</v>
      </c>
      <c r="O27" s="322"/>
      <c r="P27" s="373"/>
      <c r="Q27" s="133" t="s">
        <v>22</v>
      </c>
      <c r="R27" s="408"/>
      <c r="S27" s="329"/>
      <c r="T27" s="133" t="s">
        <v>22</v>
      </c>
      <c r="U27" s="322"/>
      <c r="V27" s="373"/>
      <c r="W27" s="133" t="s">
        <v>22</v>
      </c>
      <c r="X27" s="322"/>
      <c r="Y27" s="329"/>
      <c r="Z27" s="133" t="s">
        <v>22</v>
      </c>
      <c r="AA27" s="355"/>
    </row>
    <row r="28" spans="1:27" s="5" customFormat="1" ht="15.95" customHeight="1" thickTop="1" thickBot="1">
      <c r="A28" s="335" t="s">
        <v>35</v>
      </c>
      <c r="B28" s="337"/>
      <c r="C28" s="144"/>
      <c r="D28" s="144"/>
      <c r="E28" s="231"/>
      <c r="F28" s="223">
        <f>SUM(F29:F31)</f>
        <v>54</v>
      </c>
      <c r="G28" s="146">
        <f t="shared" ref="G28:AA28" si="0">SUM(G29:G31)</f>
        <v>18</v>
      </c>
      <c r="H28" s="146">
        <f>SUM(H29:H31)</f>
        <v>225</v>
      </c>
      <c r="I28" s="150">
        <f>SUM(I29:I31)</f>
        <v>9</v>
      </c>
      <c r="J28" s="145">
        <f>SUM(J29:J31)</f>
        <v>36</v>
      </c>
      <c r="K28" s="146">
        <f>SUM(K29:K31)</f>
        <v>0</v>
      </c>
      <c r="L28" s="147">
        <f>SUM(L29:L31)</f>
        <v>6</v>
      </c>
      <c r="M28" s="148">
        <f t="shared" si="0"/>
        <v>0</v>
      </c>
      <c r="N28" s="146">
        <f t="shared" si="0"/>
        <v>18</v>
      </c>
      <c r="O28" s="149">
        <f t="shared" si="0"/>
        <v>3</v>
      </c>
      <c r="P28" s="145">
        <f t="shared" si="0"/>
        <v>0</v>
      </c>
      <c r="Q28" s="146">
        <f t="shared" si="0"/>
        <v>0</v>
      </c>
      <c r="R28" s="147">
        <f t="shared" si="0"/>
        <v>0</v>
      </c>
      <c r="S28" s="148">
        <f t="shared" si="0"/>
        <v>0</v>
      </c>
      <c r="T28" s="146">
        <f t="shared" si="0"/>
        <v>0</v>
      </c>
      <c r="U28" s="149">
        <f t="shared" si="0"/>
        <v>0</v>
      </c>
      <c r="V28" s="145">
        <f t="shared" si="0"/>
        <v>0</v>
      </c>
      <c r="W28" s="146">
        <f t="shared" si="0"/>
        <v>0</v>
      </c>
      <c r="X28" s="149">
        <f>SUM(X29:X31)</f>
        <v>0</v>
      </c>
      <c r="Y28" s="148">
        <f t="shared" si="0"/>
        <v>0</v>
      </c>
      <c r="Z28" s="146">
        <f t="shared" si="0"/>
        <v>0</v>
      </c>
      <c r="AA28" s="150">
        <f t="shared" si="0"/>
        <v>0</v>
      </c>
    </row>
    <row r="29" spans="1:27" s="20" customFormat="1" ht="15" customHeight="1" thickTop="1">
      <c r="A29" s="189">
        <v>1</v>
      </c>
      <c r="B29" s="75" t="s">
        <v>47</v>
      </c>
      <c r="C29" s="7" t="s">
        <v>50</v>
      </c>
      <c r="D29" s="7" t="s">
        <v>50</v>
      </c>
      <c r="E29" s="143" t="s">
        <v>51</v>
      </c>
      <c r="F29" s="251">
        <v>18</v>
      </c>
      <c r="G29" s="252">
        <v>0</v>
      </c>
      <c r="H29" s="253">
        <f>25*I29</f>
        <v>75</v>
      </c>
      <c r="I29" s="254">
        <v>3</v>
      </c>
      <c r="J29" s="62">
        <v>18</v>
      </c>
      <c r="K29" s="7"/>
      <c r="L29" s="65">
        <v>3</v>
      </c>
      <c r="M29" s="61"/>
      <c r="N29" s="7"/>
      <c r="O29" s="60"/>
      <c r="P29" s="62"/>
      <c r="Q29" s="7"/>
      <c r="R29" s="65"/>
      <c r="S29" s="61"/>
      <c r="T29" s="7"/>
      <c r="U29" s="60"/>
      <c r="V29" s="62"/>
      <c r="W29" s="7"/>
      <c r="X29" s="60"/>
      <c r="Y29" s="61"/>
      <c r="Z29" s="7"/>
      <c r="AA29" s="143"/>
    </row>
    <row r="30" spans="1:27" s="20" customFormat="1" ht="15" customHeight="1">
      <c r="A30" s="69">
        <v>2</v>
      </c>
      <c r="B30" s="11" t="s">
        <v>48</v>
      </c>
      <c r="C30" s="9" t="s">
        <v>50</v>
      </c>
      <c r="D30" s="9" t="s">
        <v>50</v>
      </c>
      <c r="E30" s="134" t="s">
        <v>51</v>
      </c>
      <c r="F30" s="255">
        <v>18</v>
      </c>
      <c r="G30" s="122">
        <v>0</v>
      </c>
      <c r="H30" s="123">
        <f>25*I30</f>
        <v>75</v>
      </c>
      <c r="I30" s="256">
        <v>3</v>
      </c>
      <c r="J30" s="121">
        <v>18</v>
      </c>
      <c r="K30" s="92"/>
      <c r="L30" s="117">
        <v>3</v>
      </c>
      <c r="M30" s="91"/>
      <c r="N30" s="92"/>
      <c r="O30" s="93"/>
      <c r="P30" s="16"/>
      <c r="Q30" s="9"/>
      <c r="R30" s="18"/>
      <c r="S30" s="19"/>
      <c r="T30" s="9"/>
      <c r="U30" s="17"/>
      <c r="V30" s="16"/>
      <c r="W30" s="9"/>
      <c r="X30" s="17"/>
      <c r="Y30" s="19"/>
      <c r="Z30" s="9"/>
      <c r="AA30" s="134"/>
    </row>
    <row r="31" spans="1:27" s="20" customFormat="1" ht="15" customHeight="1" thickBot="1">
      <c r="A31" s="70">
        <v>3</v>
      </c>
      <c r="B31" s="76" t="s">
        <v>49</v>
      </c>
      <c r="C31" s="8" t="s">
        <v>50</v>
      </c>
      <c r="D31" s="8" t="s">
        <v>50</v>
      </c>
      <c r="E31" s="140" t="s">
        <v>52</v>
      </c>
      <c r="F31" s="227">
        <v>18</v>
      </c>
      <c r="G31" s="109">
        <v>18</v>
      </c>
      <c r="H31" s="110">
        <f>25*I31</f>
        <v>75</v>
      </c>
      <c r="I31" s="225">
        <v>3</v>
      </c>
      <c r="J31" s="129"/>
      <c r="K31" s="8"/>
      <c r="L31" s="130"/>
      <c r="M31" s="131"/>
      <c r="N31" s="129">
        <v>18</v>
      </c>
      <c r="O31" s="132">
        <v>3</v>
      </c>
      <c r="P31" s="129"/>
      <c r="Q31" s="8"/>
      <c r="R31" s="130"/>
      <c r="S31" s="131"/>
      <c r="T31" s="8"/>
      <c r="U31" s="132"/>
      <c r="V31" s="129"/>
      <c r="W31" s="8"/>
      <c r="X31" s="132"/>
      <c r="Y31" s="131"/>
      <c r="Z31" s="8"/>
      <c r="AA31" s="140"/>
    </row>
    <row r="32" spans="1:27" s="26" customFormat="1" ht="15.95" customHeight="1" thickTop="1" thickBot="1">
      <c r="A32" s="335" t="s">
        <v>34</v>
      </c>
      <c r="B32" s="336"/>
      <c r="C32" s="146"/>
      <c r="D32" s="146"/>
      <c r="E32" s="150"/>
      <c r="F32" s="223">
        <f>SUM(F33:F35)</f>
        <v>135</v>
      </c>
      <c r="G32" s="146">
        <f t="shared" ref="G32" si="1">SUM(G33:G35)</f>
        <v>125</v>
      </c>
      <c r="H32" s="146">
        <f t="shared" ref="H32:AA32" si="2">SUM(H33:H35)</f>
        <v>575</v>
      </c>
      <c r="I32" s="150">
        <f t="shared" si="2"/>
        <v>23</v>
      </c>
      <c r="J32" s="145">
        <f t="shared" si="2"/>
        <v>0</v>
      </c>
      <c r="K32" s="146">
        <f t="shared" si="2"/>
        <v>0</v>
      </c>
      <c r="L32" s="147">
        <f t="shared" si="2"/>
        <v>0</v>
      </c>
      <c r="M32" s="148">
        <f t="shared" si="2"/>
        <v>10</v>
      </c>
      <c r="N32" s="146">
        <f t="shared" si="2"/>
        <v>20</v>
      </c>
      <c r="O32" s="149">
        <f t="shared" si="2"/>
        <v>4</v>
      </c>
      <c r="P32" s="145">
        <f t="shared" si="2"/>
        <v>0</v>
      </c>
      <c r="Q32" s="146">
        <f t="shared" si="2"/>
        <v>15</v>
      </c>
      <c r="R32" s="147">
        <f t="shared" si="2"/>
        <v>2</v>
      </c>
      <c r="S32" s="148">
        <f t="shared" si="2"/>
        <v>0</v>
      </c>
      <c r="T32" s="146">
        <f t="shared" si="2"/>
        <v>30</v>
      </c>
      <c r="U32" s="149">
        <f t="shared" si="2"/>
        <v>5</v>
      </c>
      <c r="V32" s="145">
        <f t="shared" si="2"/>
        <v>0</v>
      </c>
      <c r="W32" s="146">
        <f t="shared" si="2"/>
        <v>30</v>
      </c>
      <c r="X32" s="149">
        <f t="shared" si="2"/>
        <v>4</v>
      </c>
      <c r="Y32" s="148">
        <f t="shared" si="2"/>
        <v>0</v>
      </c>
      <c r="Z32" s="146">
        <f t="shared" si="2"/>
        <v>30</v>
      </c>
      <c r="AA32" s="150">
        <f t="shared" si="2"/>
        <v>8</v>
      </c>
    </row>
    <row r="33" spans="1:30" s="26" customFormat="1" ht="15" customHeight="1" thickTop="1">
      <c r="A33" s="189">
        <v>4</v>
      </c>
      <c r="B33" s="152" t="s">
        <v>123</v>
      </c>
      <c r="C33" s="28" t="s">
        <v>50</v>
      </c>
      <c r="D33" s="293" t="s">
        <v>50</v>
      </c>
      <c r="E33" s="232" t="s">
        <v>102</v>
      </c>
      <c r="F33" s="260">
        <v>30</v>
      </c>
      <c r="G33" s="261">
        <v>20</v>
      </c>
      <c r="H33" s="253">
        <f>25*I33</f>
        <v>100</v>
      </c>
      <c r="I33" s="254">
        <v>4</v>
      </c>
      <c r="J33" s="222"/>
      <c r="K33" s="142"/>
      <c r="L33" s="125"/>
      <c r="M33" s="96">
        <v>10</v>
      </c>
      <c r="N33" s="142">
        <v>20</v>
      </c>
      <c r="O33" s="97">
        <v>4</v>
      </c>
      <c r="P33" s="28"/>
      <c r="Q33" s="142"/>
      <c r="R33" s="101"/>
      <c r="S33" s="100"/>
      <c r="T33" s="7"/>
      <c r="U33" s="98"/>
      <c r="V33" s="101"/>
      <c r="W33" s="7"/>
      <c r="X33" s="98"/>
      <c r="Y33" s="100"/>
      <c r="Z33" s="7"/>
      <c r="AA33" s="135"/>
    </row>
    <row r="34" spans="1:30" s="30" customFormat="1" ht="15" customHeight="1">
      <c r="A34" s="69">
        <v>5</v>
      </c>
      <c r="B34" s="66" t="s">
        <v>191</v>
      </c>
      <c r="C34" s="10" t="s">
        <v>110</v>
      </c>
      <c r="D34" s="304" t="s">
        <v>54</v>
      </c>
      <c r="E34" s="136" t="s">
        <v>55</v>
      </c>
      <c r="F34" s="255">
        <v>15</v>
      </c>
      <c r="G34" s="122">
        <v>15</v>
      </c>
      <c r="H34" s="123">
        <f>25*I34</f>
        <v>50</v>
      </c>
      <c r="I34" s="256">
        <v>2</v>
      </c>
      <c r="J34" s="102"/>
      <c r="K34" s="10"/>
      <c r="L34" s="56"/>
      <c r="M34" s="94"/>
      <c r="N34" s="10"/>
      <c r="O34" s="95"/>
      <c r="P34" s="102"/>
      <c r="Q34" s="10">
        <v>15</v>
      </c>
      <c r="R34" s="56">
        <v>2</v>
      </c>
      <c r="S34" s="94"/>
      <c r="T34" s="10"/>
      <c r="U34" s="95"/>
      <c r="V34" s="102"/>
      <c r="W34" s="10"/>
      <c r="X34" s="95"/>
      <c r="Y34" s="94"/>
      <c r="Z34" s="10"/>
      <c r="AA34" s="136"/>
    </row>
    <row r="35" spans="1:30" s="30" customFormat="1" ht="15" customHeight="1" thickBot="1">
      <c r="A35" s="233">
        <v>6</v>
      </c>
      <c r="B35" s="153" t="s">
        <v>53</v>
      </c>
      <c r="C35" s="154" t="s">
        <v>110</v>
      </c>
      <c r="D35" s="154" t="s">
        <v>54</v>
      </c>
      <c r="E35" s="140" t="s">
        <v>55</v>
      </c>
      <c r="F35" s="227">
        <v>90</v>
      </c>
      <c r="G35" s="109">
        <v>90</v>
      </c>
      <c r="H35" s="110">
        <f>25*I35</f>
        <v>425</v>
      </c>
      <c r="I35" s="225">
        <v>17</v>
      </c>
      <c r="J35" s="129"/>
      <c r="K35" s="8"/>
      <c r="L35" s="130"/>
      <c r="M35" s="155"/>
      <c r="N35" s="130"/>
      <c r="O35" s="132"/>
      <c r="P35" s="156"/>
      <c r="Q35" s="130"/>
      <c r="R35" s="130"/>
      <c r="S35" s="155"/>
      <c r="T35" s="130">
        <v>30</v>
      </c>
      <c r="U35" s="132">
        <v>5</v>
      </c>
      <c r="V35" s="156"/>
      <c r="W35" s="130">
        <v>30</v>
      </c>
      <c r="X35" s="132">
        <v>4</v>
      </c>
      <c r="Y35" s="155"/>
      <c r="Z35" s="130">
        <v>30</v>
      </c>
      <c r="AA35" s="140">
        <v>8</v>
      </c>
    </row>
    <row r="36" spans="1:30" s="26" customFormat="1" ht="15.95" customHeight="1" thickTop="1" thickBot="1">
      <c r="A36" s="335" t="s">
        <v>67</v>
      </c>
      <c r="B36" s="337"/>
      <c r="C36" s="144"/>
      <c r="D36" s="144"/>
      <c r="E36" s="231"/>
      <c r="F36" s="224">
        <f>SUM(F37:F46)</f>
        <v>291</v>
      </c>
      <c r="G36" s="158">
        <f t="shared" ref="G36" si="3">SUM(G37:G46)</f>
        <v>210</v>
      </c>
      <c r="H36" s="158">
        <f t="shared" ref="H36:AA36" si="4">SUM(H37:H46)</f>
        <v>975</v>
      </c>
      <c r="I36" s="163">
        <f t="shared" si="4"/>
        <v>39</v>
      </c>
      <c r="J36" s="162">
        <f t="shared" si="4"/>
        <v>36</v>
      </c>
      <c r="K36" s="158">
        <f t="shared" si="4"/>
        <v>66</v>
      </c>
      <c r="L36" s="159">
        <f t="shared" si="4"/>
        <v>14</v>
      </c>
      <c r="M36" s="160">
        <f t="shared" si="4"/>
        <v>9</v>
      </c>
      <c r="N36" s="158">
        <f t="shared" si="4"/>
        <v>75</v>
      </c>
      <c r="O36" s="161">
        <f t="shared" si="4"/>
        <v>12</v>
      </c>
      <c r="P36" s="162">
        <f t="shared" si="4"/>
        <v>0</v>
      </c>
      <c r="Q36" s="158">
        <f t="shared" si="4"/>
        <v>30</v>
      </c>
      <c r="R36" s="159">
        <f t="shared" si="4"/>
        <v>2</v>
      </c>
      <c r="S36" s="160">
        <f t="shared" si="4"/>
        <v>18</v>
      </c>
      <c r="T36" s="158">
        <f t="shared" si="4"/>
        <v>30</v>
      </c>
      <c r="U36" s="161">
        <f t="shared" si="4"/>
        <v>6</v>
      </c>
      <c r="V36" s="162">
        <f t="shared" si="4"/>
        <v>18</v>
      </c>
      <c r="W36" s="158">
        <f t="shared" si="4"/>
        <v>9</v>
      </c>
      <c r="X36" s="161">
        <f t="shared" si="4"/>
        <v>5</v>
      </c>
      <c r="Y36" s="160">
        <f t="shared" si="4"/>
        <v>0</v>
      </c>
      <c r="Z36" s="158">
        <f t="shared" si="4"/>
        <v>0</v>
      </c>
      <c r="AA36" s="163">
        <f t="shared" si="4"/>
        <v>0</v>
      </c>
      <c r="AB36" s="32"/>
      <c r="AC36" s="32"/>
      <c r="AD36" s="32"/>
    </row>
    <row r="37" spans="1:30" s="26" customFormat="1" ht="15" customHeight="1" thickTop="1">
      <c r="A37" s="189">
        <v>7</v>
      </c>
      <c r="B37" s="157" t="s">
        <v>62</v>
      </c>
      <c r="C37" s="7" t="s">
        <v>50</v>
      </c>
      <c r="D37" s="7" t="s">
        <v>50</v>
      </c>
      <c r="E37" s="143" t="s">
        <v>103</v>
      </c>
      <c r="F37" s="251">
        <v>36</v>
      </c>
      <c r="G37" s="252">
        <v>18</v>
      </c>
      <c r="H37" s="253">
        <f>25*I37</f>
        <v>125</v>
      </c>
      <c r="I37" s="254">
        <v>5</v>
      </c>
      <c r="J37" s="62">
        <v>18</v>
      </c>
      <c r="K37" s="7">
        <v>18</v>
      </c>
      <c r="L37" s="65">
        <v>5</v>
      </c>
      <c r="M37" s="61"/>
      <c r="N37" s="7"/>
      <c r="O37" s="60"/>
      <c r="P37" s="62"/>
      <c r="Q37" s="7"/>
      <c r="R37" s="65"/>
      <c r="S37" s="61"/>
      <c r="T37" s="7"/>
      <c r="U37" s="60"/>
      <c r="V37" s="62"/>
      <c r="W37" s="7"/>
      <c r="X37" s="60"/>
      <c r="Y37" s="61"/>
      <c r="Z37" s="7"/>
      <c r="AA37" s="143"/>
      <c r="AB37" s="32"/>
      <c r="AC37" s="32"/>
      <c r="AD37" s="32"/>
    </row>
    <row r="38" spans="1:30" s="26" customFormat="1" ht="15" customHeight="1">
      <c r="A38" s="69">
        <v>8</v>
      </c>
      <c r="B38" s="34" t="s">
        <v>64</v>
      </c>
      <c r="C38" s="103" t="s">
        <v>50</v>
      </c>
      <c r="D38" s="103" t="s">
        <v>50</v>
      </c>
      <c r="E38" s="134" t="s">
        <v>102</v>
      </c>
      <c r="F38" s="255">
        <v>18</v>
      </c>
      <c r="G38" s="122">
        <v>9</v>
      </c>
      <c r="H38" s="123">
        <f t="shared" ref="H38:H46" si="5">25*I38</f>
        <v>100</v>
      </c>
      <c r="I38" s="256">
        <v>4</v>
      </c>
      <c r="J38" s="121">
        <v>9</v>
      </c>
      <c r="K38" s="92">
        <v>9</v>
      </c>
      <c r="L38" s="117">
        <v>4</v>
      </c>
      <c r="M38" s="91"/>
      <c r="N38" s="92"/>
      <c r="O38" s="93"/>
      <c r="P38" s="16"/>
      <c r="Q38" s="9"/>
      <c r="R38" s="18"/>
      <c r="S38" s="19"/>
      <c r="T38" s="9"/>
      <c r="U38" s="17"/>
      <c r="V38" s="16"/>
      <c r="W38" s="9"/>
      <c r="X38" s="17"/>
      <c r="Y38" s="19"/>
      <c r="Z38" s="9"/>
      <c r="AA38" s="134"/>
      <c r="AB38" s="32"/>
      <c r="AC38" s="32"/>
      <c r="AD38" s="32"/>
    </row>
    <row r="39" spans="1:30" s="26" customFormat="1" ht="15" customHeight="1">
      <c r="A39" s="69">
        <v>9</v>
      </c>
      <c r="B39" s="33" t="s">
        <v>65</v>
      </c>
      <c r="C39" s="103" t="s">
        <v>50</v>
      </c>
      <c r="D39" s="103" t="s">
        <v>50</v>
      </c>
      <c r="E39" s="134" t="s">
        <v>102</v>
      </c>
      <c r="F39" s="255">
        <v>18</v>
      </c>
      <c r="G39" s="122">
        <v>9</v>
      </c>
      <c r="H39" s="122">
        <f t="shared" si="5"/>
        <v>75</v>
      </c>
      <c r="I39" s="256">
        <v>3</v>
      </c>
      <c r="J39" s="16">
        <v>9</v>
      </c>
      <c r="K39" s="9">
        <v>9</v>
      </c>
      <c r="L39" s="18">
        <v>3</v>
      </c>
      <c r="M39" s="19"/>
      <c r="N39" s="9"/>
      <c r="O39" s="17"/>
      <c r="P39" s="105"/>
      <c r="Q39" s="18"/>
      <c r="R39" s="18"/>
      <c r="S39" s="104"/>
      <c r="T39" s="18"/>
      <c r="U39" s="17"/>
      <c r="V39" s="105"/>
      <c r="W39" s="18"/>
      <c r="X39" s="17"/>
      <c r="Y39" s="104"/>
      <c r="Z39" s="106"/>
      <c r="AA39" s="137"/>
      <c r="AB39" s="32"/>
      <c r="AC39" s="32"/>
      <c r="AD39" s="32"/>
    </row>
    <row r="40" spans="1:30" s="26" customFormat="1" ht="15" customHeight="1">
      <c r="A40" s="69">
        <v>10</v>
      </c>
      <c r="B40" s="35" t="s">
        <v>66</v>
      </c>
      <c r="C40" s="103" t="s">
        <v>50</v>
      </c>
      <c r="D40" s="103" t="s">
        <v>50</v>
      </c>
      <c r="E40" s="134" t="s">
        <v>102</v>
      </c>
      <c r="F40" s="255">
        <v>18</v>
      </c>
      <c r="G40" s="122">
        <v>9</v>
      </c>
      <c r="H40" s="122">
        <f t="shared" si="5"/>
        <v>100</v>
      </c>
      <c r="I40" s="256">
        <v>4</v>
      </c>
      <c r="J40" s="16"/>
      <c r="K40" s="9"/>
      <c r="L40" s="18"/>
      <c r="M40" s="19">
        <v>9</v>
      </c>
      <c r="N40" s="9">
        <v>9</v>
      </c>
      <c r="O40" s="17">
        <v>4</v>
      </c>
      <c r="P40" s="105"/>
      <c r="Q40" s="18"/>
      <c r="R40" s="18"/>
      <c r="S40" s="104"/>
      <c r="T40" s="18"/>
      <c r="U40" s="17"/>
      <c r="V40" s="105"/>
      <c r="W40" s="18"/>
      <c r="X40" s="17"/>
      <c r="Y40" s="104"/>
      <c r="Z40" s="18"/>
      <c r="AA40" s="134"/>
      <c r="AB40" s="32"/>
      <c r="AC40" s="32"/>
      <c r="AD40" s="32"/>
    </row>
    <row r="41" spans="1:30" s="26" customFormat="1" ht="15" customHeight="1">
      <c r="A41" s="69">
        <v>11</v>
      </c>
      <c r="B41" s="35" t="s">
        <v>106</v>
      </c>
      <c r="C41" s="103" t="s">
        <v>50</v>
      </c>
      <c r="D41" s="103" t="s">
        <v>50</v>
      </c>
      <c r="E41" s="134" t="s">
        <v>45</v>
      </c>
      <c r="F41" s="255">
        <v>120</v>
      </c>
      <c r="G41" s="122">
        <v>120</v>
      </c>
      <c r="H41" s="122">
        <f t="shared" si="5"/>
        <v>225</v>
      </c>
      <c r="I41" s="256">
        <v>9</v>
      </c>
      <c r="J41" s="16"/>
      <c r="K41" s="9">
        <v>30</v>
      </c>
      <c r="L41" s="18">
        <v>2</v>
      </c>
      <c r="M41" s="19"/>
      <c r="N41" s="9">
        <v>30</v>
      </c>
      <c r="O41" s="17">
        <v>2</v>
      </c>
      <c r="P41" s="105"/>
      <c r="Q41" s="18">
        <v>30</v>
      </c>
      <c r="R41" s="18">
        <v>2</v>
      </c>
      <c r="S41" s="104"/>
      <c r="T41" s="18">
        <v>30</v>
      </c>
      <c r="U41" s="17">
        <v>3</v>
      </c>
      <c r="V41" s="105"/>
      <c r="W41" s="18"/>
      <c r="X41" s="17"/>
      <c r="Y41" s="104"/>
      <c r="Z41" s="106"/>
      <c r="AA41" s="137"/>
      <c r="AB41" s="32"/>
      <c r="AC41" s="32"/>
      <c r="AD41" s="32"/>
    </row>
    <row r="42" spans="1:30" s="26" customFormat="1" ht="15" customHeight="1">
      <c r="A42" s="69">
        <v>12</v>
      </c>
      <c r="B42" s="59" t="s">
        <v>107</v>
      </c>
      <c r="C42" s="103" t="s">
        <v>50</v>
      </c>
      <c r="D42" s="103" t="s">
        <v>50</v>
      </c>
      <c r="E42" s="134" t="s">
        <v>56</v>
      </c>
      <c r="F42" s="255">
        <v>18</v>
      </c>
      <c r="G42" s="122">
        <v>18</v>
      </c>
      <c r="H42" s="122">
        <f t="shared" si="5"/>
        <v>75</v>
      </c>
      <c r="I42" s="256">
        <v>3</v>
      </c>
      <c r="J42" s="16"/>
      <c r="K42" s="9"/>
      <c r="L42" s="18"/>
      <c r="M42" s="19"/>
      <c r="N42" s="9">
        <v>18</v>
      </c>
      <c r="O42" s="17">
        <v>3</v>
      </c>
      <c r="P42" s="105"/>
      <c r="Q42" s="18"/>
      <c r="R42" s="18"/>
      <c r="S42" s="104"/>
      <c r="T42" s="18"/>
      <c r="U42" s="17"/>
      <c r="V42" s="105"/>
      <c r="W42" s="18"/>
      <c r="X42" s="17"/>
      <c r="Y42" s="104"/>
      <c r="Z42" s="18"/>
      <c r="AA42" s="134"/>
      <c r="AB42" s="32"/>
      <c r="AC42" s="32"/>
      <c r="AD42" s="32"/>
    </row>
    <row r="43" spans="1:30" s="26" customFormat="1" ht="15" customHeight="1">
      <c r="A43" s="69">
        <v>13</v>
      </c>
      <c r="B43" s="52" t="s">
        <v>108</v>
      </c>
      <c r="C43" s="37" t="s">
        <v>50</v>
      </c>
      <c r="D43" s="37" t="s">
        <v>50</v>
      </c>
      <c r="E43" s="141" t="s">
        <v>45</v>
      </c>
      <c r="F43" s="255">
        <v>18</v>
      </c>
      <c r="G43" s="122">
        <v>18</v>
      </c>
      <c r="H43" s="122">
        <f t="shared" si="5"/>
        <v>75</v>
      </c>
      <c r="I43" s="256">
        <v>3</v>
      </c>
      <c r="J43" s="16"/>
      <c r="K43" s="9"/>
      <c r="L43" s="18"/>
      <c r="M43" s="19"/>
      <c r="N43" s="9">
        <v>18</v>
      </c>
      <c r="O43" s="17">
        <v>3</v>
      </c>
      <c r="P43" s="105"/>
      <c r="Q43" s="18"/>
      <c r="R43" s="18"/>
      <c r="S43" s="104"/>
      <c r="T43" s="18"/>
      <c r="U43" s="17"/>
      <c r="V43" s="105"/>
      <c r="W43" s="18"/>
      <c r="X43" s="17"/>
      <c r="Y43" s="104"/>
      <c r="Z43" s="18"/>
      <c r="AA43" s="134"/>
      <c r="AB43" s="32"/>
      <c r="AC43" s="32"/>
      <c r="AD43" s="32"/>
    </row>
    <row r="44" spans="1:30" s="26" customFormat="1" ht="15" customHeight="1">
      <c r="A44" s="69">
        <v>14</v>
      </c>
      <c r="B44" s="38" t="s">
        <v>104</v>
      </c>
      <c r="C44" s="9" t="s">
        <v>110</v>
      </c>
      <c r="D44" s="9" t="s">
        <v>50</v>
      </c>
      <c r="E44" s="134" t="s">
        <v>51</v>
      </c>
      <c r="F44" s="255">
        <v>18</v>
      </c>
      <c r="G44" s="122">
        <v>0</v>
      </c>
      <c r="H44" s="122">
        <f t="shared" si="5"/>
        <v>75</v>
      </c>
      <c r="I44" s="256">
        <v>3</v>
      </c>
      <c r="J44" s="16"/>
      <c r="K44" s="9"/>
      <c r="L44" s="18"/>
      <c r="M44" s="19"/>
      <c r="N44" s="9"/>
      <c r="O44" s="17"/>
      <c r="P44" s="16"/>
      <c r="Q44" s="9"/>
      <c r="R44" s="18"/>
      <c r="S44" s="19">
        <v>18</v>
      </c>
      <c r="T44" s="9"/>
      <c r="U44" s="17">
        <v>3</v>
      </c>
      <c r="V44" s="16"/>
      <c r="W44" s="9"/>
      <c r="X44" s="17"/>
      <c r="Y44" s="19"/>
      <c r="Z44" s="9"/>
      <c r="AA44" s="134"/>
      <c r="AB44" s="32"/>
      <c r="AC44" s="32"/>
      <c r="AD44" s="32"/>
    </row>
    <row r="45" spans="1:30" s="26" customFormat="1" ht="15" customHeight="1">
      <c r="A45" s="69">
        <v>15</v>
      </c>
      <c r="B45" s="38" t="s">
        <v>105</v>
      </c>
      <c r="C45" s="9" t="s">
        <v>110</v>
      </c>
      <c r="D45" s="9" t="s">
        <v>50</v>
      </c>
      <c r="E45" s="134" t="s">
        <v>51</v>
      </c>
      <c r="F45" s="255">
        <v>18</v>
      </c>
      <c r="G45" s="122">
        <v>0</v>
      </c>
      <c r="H45" s="122">
        <f>25*I45</f>
        <v>100</v>
      </c>
      <c r="I45" s="256">
        <v>4</v>
      </c>
      <c r="J45" s="16"/>
      <c r="K45" s="9"/>
      <c r="L45" s="18"/>
      <c r="M45" s="19"/>
      <c r="N45" s="9"/>
      <c r="O45" s="17"/>
      <c r="P45" s="16"/>
      <c r="Q45" s="9"/>
      <c r="R45" s="18"/>
      <c r="S45" s="19"/>
      <c r="T45" s="9"/>
      <c r="U45" s="17"/>
      <c r="V45" s="16">
        <v>18</v>
      </c>
      <c r="W45" s="9"/>
      <c r="X45" s="17">
        <v>4</v>
      </c>
      <c r="Y45" s="19"/>
      <c r="Z45" s="9"/>
      <c r="AA45" s="134"/>
      <c r="AB45" s="32"/>
      <c r="AC45" s="32"/>
      <c r="AD45" s="32"/>
    </row>
    <row r="46" spans="1:30" s="26" customFormat="1" ht="15" customHeight="1" thickBot="1">
      <c r="A46" s="70">
        <v>16</v>
      </c>
      <c r="B46" s="164" t="s">
        <v>122</v>
      </c>
      <c r="C46" s="300" t="s">
        <v>50</v>
      </c>
      <c r="D46" s="8" t="s">
        <v>50</v>
      </c>
      <c r="E46" s="140" t="s">
        <v>56</v>
      </c>
      <c r="F46" s="227">
        <v>9</v>
      </c>
      <c r="G46" s="109">
        <v>9</v>
      </c>
      <c r="H46" s="109">
        <f t="shared" si="5"/>
        <v>25</v>
      </c>
      <c r="I46" s="225">
        <v>1</v>
      </c>
      <c r="J46" s="129"/>
      <c r="K46" s="8"/>
      <c r="L46" s="130"/>
      <c r="M46" s="131"/>
      <c r="N46" s="8"/>
      <c r="O46" s="132"/>
      <c r="P46" s="129"/>
      <c r="Q46" s="8"/>
      <c r="R46" s="130"/>
      <c r="S46" s="131"/>
      <c r="T46" s="8"/>
      <c r="U46" s="132"/>
      <c r="V46" s="129"/>
      <c r="W46" s="8">
        <v>9</v>
      </c>
      <c r="X46" s="132">
        <v>1</v>
      </c>
      <c r="Y46" s="131"/>
      <c r="Z46" s="8"/>
      <c r="AA46" s="140"/>
      <c r="AB46" s="32"/>
      <c r="AC46" s="32"/>
      <c r="AD46" s="32"/>
    </row>
    <row r="47" spans="1:30" s="26" customFormat="1" ht="15.95" customHeight="1" thickTop="1" thickBot="1">
      <c r="A47" s="335" t="s">
        <v>121</v>
      </c>
      <c r="B47" s="337"/>
      <c r="C47" s="144"/>
      <c r="D47" s="144"/>
      <c r="E47" s="231"/>
      <c r="F47" s="224">
        <f t="shared" ref="F47:AA47" si="6">SUM(F48:F55)</f>
        <v>186</v>
      </c>
      <c r="G47" s="158">
        <f t="shared" si="6"/>
        <v>80</v>
      </c>
      <c r="H47" s="158">
        <f t="shared" si="6"/>
        <v>800</v>
      </c>
      <c r="I47" s="163">
        <f t="shared" si="6"/>
        <v>32</v>
      </c>
      <c r="J47" s="162">
        <f t="shared" si="6"/>
        <v>27</v>
      </c>
      <c r="K47" s="158">
        <f t="shared" si="6"/>
        <v>27</v>
      </c>
      <c r="L47" s="159">
        <f t="shared" si="6"/>
        <v>10</v>
      </c>
      <c r="M47" s="160">
        <f t="shared" si="6"/>
        <v>45</v>
      </c>
      <c r="N47" s="158">
        <f t="shared" si="6"/>
        <v>18</v>
      </c>
      <c r="O47" s="161">
        <f t="shared" si="6"/>
        <v>11</v>
      </c>
      <c r="P47" s="162">
        <f t="shared" si="6"/>
        <v>16</v>
      </c>
      <c r="Q47" s="158">
        <f t="shared" si="6"/>
        <v>35</v>
      </c>
      <c r="R47" s="159">
        <f t="shared" si="6"/>
        <v>8</v>
      </c>
      <c r="S47" s="160">
        <f t="shared" si="6"/>
        <v>18</v>
      </c>
      <c r="T47" s="158">
        <f t="shared" si="6"/>
        <v>0</v>
      </c>
      <c r="U47" s="161">
        <f t="shared" si="6"/>
        <v>3</v>
      </c>
      <c r="V47" s="162">
        <f t="shared" si="6"/>
        <v>0</v>
      </c>
      <c r="W47" s="158">
        <f t="shared" si="6"/>
        <v>0</v>
      </c>
      <c r="X47" s="161">
        <f t="shared" si="6"/>
        <v>0</v>
      </c>
      <c r="Y47" s="160">
        <f t="shared" si="6"/>
        <v>0</v>
      </c>
      <c r="Z47" s="158">
        <f t="shared" si="6"/>
        <v>0</v>
      </c>
      <c r="AA47" s="163">
        <f t="shared" si="6"/>
        <v>0</v>
      </c>
      <c r="AB47" s="32"/>
      <c r="AC47" s="32"/>
      <c r="AD47" s="32"/>
    </row>
    <row r="48" spans="1:30" s="26" customFormat="1" ht="15" customHeight="1" thickTop="1">
      <c r="A48" s="189">
        <v>17</v>
      </c>
      <c r="B48" s="73" t="s">
        <v>60</v>
      </c>
      <c r="C48" s="7" t="s">
        <v>50</v>
      </c>
      <c r="D48" s="7" t="s">
        <v>50</v>
      </c>
      <c r="E48" s="143" t="s">
        <v>102</v>
      </c>
      <c r="F48" s="251">
        <v>36</v>
      </c>
      <c r="G48" s="252">
        <v>18</v>
      </c>
      <c r="H48" s="253">
        <f t="shared" ref="H48:H53" si="7">25*I48</f>
        <v>150</v>
      </c>
      <c r="I48" s="254">
        <v>6</v>
      </c>
      <c r="J48" s="62">
        <v>18</v>
      </c>
      <c r="K48" s="142">
        <v>18</v>
      </c>
      <c r="L48" s="65">
        <v>6</v>
      </c>
      <c r="M48" s="61"/>
      <c r="N48" s="7"/>
      <c r="O48" s="60"/>
      <c r="P48" s="166"/>
      <c r="Q48" s="65"/>
      <c r="R48" s="65"/>
      <c r="S48" s="165"/>
      <c r="T48" s="65"/>
      <c r="U48" s="60"/>
      <c r="V48" s="166"/>
      <c r="W48" s="65"/>
      <c r="X48" s="60"/>
      <c r="Y48" s="165"/>
      <c r="Z48" s="65"/>
      <c r="AA48" s="143"/>
      <c r="AB48" s="32"/>
      <c r="AC48" s="32"/>
      <c r="AD48" s="32"/>
    </row>
    <row r="49" spans="1:30" s="26" customFormat="1" ht="15" customHeight="1">
      <c r="A49" s="69">
        <v>18</v>
      </c>
      <c r="B49" s="39" t="s">
        <v>61</v>
      </c>
      <c r="C49" s="9" t="s">
        <v>50</v>
      </c>
      <c r="D49" s="9" t="s">
        <v>50</v>
      </c>
      <c r="E49" s="134" t="s">
        <v>102</v>
      </c>
      <c r="F49" s="255">
        <v>27</v>
      </c>
      <c r="G49" s="258">
        <v>9</v>
      </c>
      <c r="H49" s="123">
        <f t="shared" si="7"/>
        <v>125</v>
      </c>
      <c r="I49" s="256">
        <v>5</v>
      </c>
      <c r="J49" s="16"/>
      <c r="K49" s="9"/>
      <c r="L49" s="18"/>
      <c r="M49" s="19">
        <v>18</v>
      </c>
      <c r="N49" s="9">
        <v>9</v>
      </c>
      <c r="O49" s="17">
        <v>5</v>
      </c>
      <c r="P49" s="105"/>
      <c r="Q49" s="18"/>
      <c r="R49" s="18"/>
      <c r="S49" s="104"/>
      <c r="T49" s="18"/>
      <c r="U49" s="17"/>
      <c r="V49" s="105"/>
      <c r="W49" s="18"/>
      <c r="X49" s="17"/>
      <c r="Y49" s="104"/>
      <c r="Z49" s="18"/>
      <c r="AA49" s="134"/>
      <c r="AB49" s="32"/>
      <c r="AC49" s="32"/>
      <c r="AD49" s="32"/>
    </row>
    <row r="50" spans="1:30" s="26" customFormat="1" ht="15" customHeight="1">
      <c r="A50" s="69">
        <v>19</v>
      </c>
      <c r="B50" s="67" t="s">
        <v>63</v>
      </c>
      <c r="C50" s="9" t="s">
        <v>50</v>
      </c>
      <c r="D50" s="9" t="s">
        <v>50</v>
      </c>
      <c r="E50" s="134" t="s">
        <v>102</v>
      </c>
      <c r="F50" s="255">
        <v>36</v>
      </c>
      <c r="G50" s="122">
        <v>20</v>
      </c>
      <c r="H50" s="123">
        <f t="shared" si="7"/>
        <v>125</v>
      </c>
      <c r="I50" s="256">
        <v>5</v>
      </c>
      <c r="J50" s="16"/>
      <c r="K50" s="9"/>
      <c r="L50" s="18"/>
      <c r="M50" s="19"/>
      <c r="N50" s="9"/>
      <c r="O50" s="17"/>
      <c r="P50" s="105">
        <v>16</v>
      </c>
      <c r="Q50" s="18">
        <v>20</v>
      </c>
      <c r="R50" s="18">
        <v>5</v>
      </c>
      <c r="S50" s="104"/>
      <c r="T50" s="18"/>
      <c r="U50" s="17"/>
      <c r="V50" s="105"/>
      <c r="W50" s="18"/>
      <c r="X50" s="17"/>
      <c r="Y50" s="104"/>
      <c r="Z50" s="18"/>
      <c r="AA50" s="137"/>
      <c r="AB50" s="32"/>
      <c r="AC50" s="32"/>
      <c r="AD50" s="32"/>
    </row>
    <row r="51" spans="1:30" s="26" customFormat="1" ht="15" customHeight="1">
      <c r="A51" s="69">
        <v>20</v>
      </c>
      <c r="B51" s="41" t="s">
        <v>109</v>
      </c>
      <c r="C51" s="9" t="s">
        <v>50</v>
      </c>
      <c r="D51" s="9" t="s">
        <v>50</v>
      </c>
      <c r="E51" s="134" t="s">
        <v>51</v>
      </c>
      <c r="F51" s="255">
        <v>9</v>
      </c>
      <c r="G51" s="122">
        <v>0</v>
      </c>
      <c r="H51" s="123">
        <f t="shared" si="7"/>
        <v>25</v>
      </c>
      <c r="I51" s="256">
        <v>1</v>
      </c>
      <c r="J51" s="16"/>
      <c r="K51" s="9"/>
      <c r="L51" s="18"/>
      <c r="M51" s="107">
        <v>9</v>
      </c>
      <c r="N51" s="108"/>
      <c r="O51" s="127">
        <v>1</v>
      </c>
      <c r="P51" s="105"/>
      <c r="Q51" s="18"/>
      <c r="R51" s="18"/>
      <c r="S51" s="104"/>
      <c r="T51" s="18"/>
      <c r="U51" s="17"/>
      <c r="V51" s="105"/>
      <c r="W51" s="18"/>
      <c r="X51" s="17"/>
      <c r="Y51" s="104"/>
      <c r="Z51" s="18"/>
      <c r="AA51" s="134"/>
      <c r="AB51" s="32"/>
      <c r="AC51" s="32"/>
      <c r="AD51" s="32"/>
    </row>
    <row r="52" spans="1:30" s="26" customFormat="1" ht="15" customHeight="1">
      <c r="A52" s="69">
        <v>21</v>
      </c>
      <c r="B52" s="41" t="s">
        <v>68</v>
      </c>
      <c r="C52" s="9" t="s">
        <v>50</v>
      </c>
      <c r="D52" s="9" t="s">
        <v>50</v>
      </c>
      <c r="E52" s="134" t="s">
        <v>102</v>
      </c>
      <c r="F52" s="255">
        <v>18</v>
      </c>
      <c r="G52" s="109">
        <v>9</v>
      </c>
      <c r="H52" s="123">
        <f t="shared" si="7"/>
        <v>100</v>
      </c>
      <c r="I52" s="225">
        <v>4</v>
      </c>
      <c r="J52" s="102">
        <v>9</v>
      </c>
      <c r="K52" s="10">
        <v>9</v>
      </c>
      <c r="L52" s="56">
        <v>4</v>
      </c>
      <c r="M52" s="94"/>
      <c r="N52" s="10"/>
      <c r="O52" s="95"/>
      <c r="P52" s="102"/>
      <c r="Q52" s="10"/>
      <c r="R52" s="56"/>
      <c r="S52" s="94"/>
      <c r="T52" s="10"/>
      <c r="U52" s="95"/>
      <c r="V52" s="114"/>
      <c r="W52" s="112"/>
      <c r="X52" s="113"/>
      <c r="Y52" s="111"/>
      <c r="Z52" s="112"/>
      <c r="AA52" s="138"/>
      <c r="AB52" s="32"/>
      <c r="AC52" s="32"/>
      <c r="AD52" s="32"/>
    </row>
    <row r="53" spans="1:30" s="26" customFormat="1" ht="15" customHeight="1">
      <c r="A53" s="70">
        <v>22</v>
      </c>
      <c r="B53" s="167" t="s">
        <v>69</v>
      </c>
      <c r="C53" s="8" t="s">
        <v>50</v>
      </c>
      <c r="D53" s="8" t="s">
        <v>50</v>
      </c>
      <c r="E53" s="140" t="s">
        <v>102</v>
      </c>
      <c r="F53" s="227">
        <v>27</v>
      </c>
      <c r="G53" s="259">
        <v>9</v>
      </c>
      <c r="H53" s="110">
        <f t="shared" si="7"/>
        <v>125</v>
      </c>
      <c r="I53" s="225">
        <v>5</v>
      </c>
      <c r="J53" s="129"/>
      <c r="K53" s="8"/>
      <c r="L53" s="130"/>
      <c r="M53" s="115">
        <v>18</v>
      </c>
      <c r="N53" s="116">
        <v>9</v>
      </c>
      <c r="O53" s="270">
        <v>5</v>
      </c>
      <c r="P53" s="129"/>
      <c r="Q53" s="8"/>
      <c r="R53" s="130"/>
      <c r="S53" s="131"/>
      <c r="T53" s="8"/>
      <c r="U53" s="181"/>
      <c r="V53" s="171"/>
      <c r="W53" s="169"/>
      <c r="X53" s="170"/>
      <c r="Y53" s="168"/>
      <c r="Z53" s="169"/>
      <c r="AA53" s="172"/>
      <c r="AB53" s="32"/>
      <c r="AC53" s="32"/>
      <c r="AD53" s="32"/>
    </row>
    <row r="54" spans="1:30" s="30" customFormat="1" ht="15.95" customHeight="1">
      <c r="A54" s="69">
        <v>23</v>
      </c>
      <c r="B54" s="38" t="s">
        <v>70</v>
      </c>
      <c r="C54" s="40" t="s">
        <v>50</v>
      </c>
      <c r="D54" s="40" t="s">
        <v>50</v>
      </c>
      <c r="E54" s="31" t="s">
        <v>51</v>
      </c>
      <c r="F54" s="266">
        <v>18</v>
      </c>
      <c r="G54" s="12">
        <v>0</v>
      </c>
      <c r="H54" s="13">
        <v>75</v>
      </c>
      <c r="I54" s="268">
        <v>3</v>
      </c>
      <c r="J54" s="43"/>
      <c r="K54" s="22"/>
      <c r="L54" s="42"/>
      <c r="M54" s="21"/>
      <c r="N54" s="22"/>
      <c r="O54" s="23"/>
      <c r="P54" s="25"/>
      <c r="Q54" s="24"/>
      <c r="R54" s="31"/>
      <c r="S54" s="14">
        <v>18</v>
      </c>
      <c r="T54" s="24"/>
      <c r="U54" s="15">
        <v>3</v>
      </c>
      <c r="V54" s="25"/>
      <c r="W54" s="24"/>
      <c r="X54" s="15"/>
      <c r="Y54" s="14"/>
      <c r="Z54" s="24"/>
      <c r="AA54" s="265"/>
      <c r="AB54" s="44"/>
      <c r="AC54" s="44"/>
      <c r="AD54" s="44"/>
    </row>
    <row r="55" spans="1:30" s="30" customFormat="1" ht="15.95" customHeight="1" thickBot="1">
      <c r="A55" s="74">
        <v>24</v>
      </c>
      <c r="B55" s="39" t="s">
        <v>101</v>
      </c>
      <c r="C55" s="40" t="s">
        <v>50</v>
      </c>
      <c r="D55" s="40" t="s">
        <v>50</v>
      </c>
      <c r="E55" s="31" t="s">
        <v>56</v>
      </c>
      <c r="F55" s="267">
        <v>15</v>
      </c>
      <c r="G55" s="12">
        <v>15</v>
      </c>
      <c r="H55" s="13">
        <v>75</v>
      </c>
      <c r="I55" s="269">
        <v>3</v>
      </c>
      <c r="J55" s="43"/>
      <c r="K55" s="22"/>
      <c r="L55" s="42"/>
      <c r="M55" s="21"/>
      <c r="N55" s="22"/>
      <c r="O55" s="23"/>
      <c r="P55" s="25"/>
      <c r="Q55" s="24">
        <v>15</v>
      </c>
      <c r="R55" s="31">
        <v>3</v>
      </c>
      <c r="S55" s="14"/>
      <c r="T55" s="24"/>
      <c r="U55" s="15"/>
      <c r="V55" s="25"/>
      <c r="W55" s="24"/>
      <c r="X55" s="15"/>
      <c r="Y55" s="14"/>
      <c r="Z55" s="24"/>
      <c r="AA55" s="265"/>
      <c r="AB55" s="44"/>
      <c r="AC55" s="44"/>
      <c r="AD55" s="44"/>
    </row>
    <row r="56" spans="1:30" s="26" customFormat="1" ht="15.95" customHeight="1" thickTop="1" thickBot="1">
      <c r="A56" s="335" t="s">
        <v>117</v>
      </c>
      <c r="B56" s="336"/>
      <c r="C56" s="146"/>
      <c r="D56" s="146"/>
      <c r="E56" s="150"/>
      <c r="F56" s="223">
        <f>SUM(F122)</f>
        <v>420</v>
      </c>
      <c r="G56" s="146">
        <f>SUM(G122)</f>
        <v>274</v>
      </c>
      <c r="H56" s="146">
        <f t="shared" ref="H56:AA56" si="8">SUM(H122)</f>
        <v>1675</v>
      </c>
      <c r="I56" s="150">
        <f t="shared" si="8"/>
        <v>67</v>
      </c>
      <c r="J56" s="145">
        <f t="shared" si="8"/>
        <v>0</v>
      </c>
      <c r="K56" s="146">
        <f t="shared" si="8"/>
        <v>0</v>
      </c>
      <c r="L56" s="147">
        <f t="shared" si="8"/>
        <v>0</v>
      </c>
      <c r="M56" s="148">
        <f t="shared" si="8"/>
        <v>0</v>
      </c>
      <c r="N56" s="146">
        <f t="shared" si="8"/>
        <v>0</v>
      </c>
      <c r="O56" s="149">
        <f t="shared" si="8"/>
        <v>0</v>
      </c>
      <c r="P56" s="145">
        <f t="shared" si="8"/>
        <v>58</v>
      </c>
      <c r="Q56" s="146">
        <f t="shared" si="8"/>
        <v>48</v>
      </c>
      <c r="R56" s="147">
        <f t="shared" si="8"/>
        <v>16</v>
      </c>
      <c r="S56" s="148">
        <f t="shared" si="8"/>
        <v>48</v>
      </c>
      <c r="T56" s="146">
        <f t="shared" si="8"/>
        <v>56</v>
      </c>
      <c r="U56" s="149">
        <f t="shared" si="8"/>
        <v>14</v>
      </c>
      <c r="V56" s="145">
        <f t="shared" si="8"/>
        <v>10</v>
      </c>
      <c r="W56" s="146">
        <f t="shared" si="8"/>
        <v>80</v>
      </c>
      <c r="X56" s="149">
        <f t="shared" si="8"/>
        <v>15</v>
      </c>
      <c r="Y56" s="148">
        <f t="shared" si="8"/>
        <v>30</v>
      </c>
      <c r="Z56" s="146">
        <f t="shared" si="8"/>
        <v>90</v>
      </c>
      <c r="AA56" s="150">
        <f t="shared" si="8"/>
        <v>22</v>
      </c>
      <c r="AB56" s="32"/>
      <c r="AC56" s="32"/>
      <c r="AD56" s="32"/>
    </row>
    <row r="57" spans="1:30" s="26" customFormat="1" ht="15.95" customHeight="1" thickTop="1" thickBot="1">
      <c r="A57" s="316" t="s">
        <v>164</v>
      </c>
      <c r="B57" s="317"/>
      <c r="C57" s="174">
        <f t="shared" ref="C57:O57" si="9">SUM(C58:C77)</f>
        <v>0</v>
      </c>
      <c r="D57" s="174">
        <f t="shared" si="9"/>
        <v>0</v>
      </c>
      <c r="E57" s="178">
        <f t="shared" si="9"/>
        <v>0</v>
      </c>
      <c r="F57" s="226">
        <f>SUM(F58:F77)</f>
        <v>495</v>
      </c>
      <c r="G57" s="174">
        <f>SUM(G58:G77)</f>
        <v>375</v>
      </c>
      <c r="H57" s="174">
        <f>SUM(H58:H77)</f>
        <v>1675</v>
      </c>
      <c r="I57" s="178">
        <f>SUM(I58:I77)</f>
        <v>67</v>
      </c>
      <c r="J57" s="177">
        <f t="shared" si="9"/>
        <v>0</v>
      </c>
      <c r="K57" s="174">
        <f t="shared" si="9"/>
        <v>0</v>
      </c>
      <c r="L57" s="174">
        <f t="shared" si="9"/>
        <v>0</v>
      </c>
      <c r="M57" s="175">
        <f t="shared" si="9"/>
        <v>0</v>
      </c>
      <c r="N57" s="174">
        <f t="shared" si="9"/>
        <v>0</v>
      </c>
      <c r="O57" s="176">
        <f t="shared" si="9"/>
        <v>0</v>
      </c>
      <c r="P57" s="177">
        <f t="shared" ref="P57:AA57" si="10">SUM(P58:P77)</f>
        <v>48</v>
      </c>
      <c r="Q57" s="174">
        <f t="shared" si="10"/>
        <v>66</v>
      </c>
      <c r="R57" s="174">
        <f t="shared" si="10"/>
        <v>16</v>
      </c>
      <c r="S57" s="175">
        <f t="shared" si="10"/>
        <v>18</v>
      </c>
      <c r="T57" s="174">
        <f t="shared" si="10"/>
        <v>87</v>
      </c>
      <c r="U57" s="176">
        <f t="shared" si="10"/>
        <v>14</v>
      </c>
      <c r="V57" s="177">
        <f t="shared" si="10"/>
        <v>36</v>
      </c>
      <c r="W57" s="174">
        <f t="shared" si="10"/>
        <v>96</v>
      </c>
      <c r="X57" s="176">
        <f t="shared" si="10"/>
        <v>15</v>
      </c>
      <c r="Y57" s="175">
        <f t="shared" si="10"/>
        <v>18</v>
      </c>
      <c r="Z57" s="174">
        <f t="shared" si="10"/>
        <v>126</v>
      </c>
      <c r="AA57" s="178">
        <f t="shared" si="10"/>
        <v>22</v>
      </c>
      <c r="AB57" s="32"/>
      <c r="AC57" s="32"/>
      <c r="AD57" s="32"/>
    </row>
    <row r="58" spans="1:30" s="26" customFormat="1" ht="15" customHeight="1" thickTop="1">
      <c r="A58" s="68">
        <v>25</v>
      </c>
      <c r="B58" s="72" t="s">
        <v>91</v>
      </c>
      <c r="C58" s="142" t="s">
        <v>110</v>
      </c>
      <c r="D58" s="142" t="s">
        <v>50</v>
      </c>
      <c r="E58" s="143" t="s">
        <v>102</v>
      </c>
      <c r="F58" s="251">
        <v>36</v>
      </c>
      <c r="G58" s="252">
        <v>18</v>
      </c>
      <c r="H58" s="253">
        <f>25*I58</f>
        <v>150</v>
      </c>
      <c r="I58" s="254">
        <v>6</v>
      </c>
      <c r="J58" s="118"/>
      <c r="K58" s="119"/>
      <c r="L58" s="120"/>
      <c r="M58" s="173"/>
      <c r="N58" s="119"/>
      <c r="O58" s="126"/>
      <c r="P58" s="62">
        <v>18</v>
      </c>
      <c r="Q58" s="7">
        <v>18</v>
      </c>
      <c r="R58" s="65">
        <v>6</v>
      </c>
      <c r="S58" s="61"/>
      <c r="T58" s="7"/>
      <c r="U58" s="60"/>
      <c r="V58" s="62"/>
      <c r="W58" s="7"/>
      <c r="X58" s="60"/>
      <c r="Y58" s="61"/>
      <c r="Z58" s="7"/>
      <c r="AA58" s="143"/>
      <c r="AB58" s="32"/>
      <c r="AC58" s="32"/>
      <c r="AD58" s="32"/>
    </row>
    <row r="59" spans="1:30" s="26" customFormat="1" ht="15" customHeight="1">
      <c r="A59" s="69">
        <v>26</v>
      </c>
      <c r="B59" s="38" t="s">
        <v>92</v>
      </c>
      <c r="C59" s="10" t="s">
        <v>110</v>
      </c>
      <c r="D59" s="10" t="s">
        <v>50</v>
      </c>
      <c r="E59" s="134" t="s">
        <v>52</v>
      </c>
      <c r="F59" s="255">
        <v>18</v>
      </c>
      <c r="G59" s="122">
        <v>18</v>
      </c>
      <c r="H59" s="123">
        <f t="shared" ref="H59:H77" si="11">25*I59</f>
        <v>100</v>
      </c>
      <c r="I59" s="256">
        <v>4</v>
      </c>
      <c r="J59" s="121"/>
      <c r="K59" s="92"/>
      <c r="L59" s="117"/>
      <c r="M59" s="91"/>
      <c r="N59" s="92"/>
      <c r="O59" s="93"/>
      <c r="P59" s="16"/>
      <c r="Q59" s="9">
        <v>18</v>
      </c>
      <c r="R59" s="18">
        <v>4</v>
      </c>
      <c r="S59" s="19"/>
      <c r="T59" s="9"/>
      <c r="U59" s="17"/>
      <c r="V59" s="16"/>
      <c r="W59" s="9"/>
      <c r="X59" s="17"/>
      <c r="Y59" s="19"/>
      <c r="Z59" s="9"/>
      <c r="AA59" s="134"/>
      <c r="AB59" s="32"/>
      <c r="AC59" s="32"/>
      <c r="AD59" s="32"/>
    </row>
    <row r="60" spans="1:30" s="26" customFormat="1" ht="15" customHeight="1">
      <c r="A60" s="69">
        <v>27</v>
      </c>
      <c r="B60" s="38" t="s">
        <v>93</v>
      </c>
      <c r="C60" s="10" t="s">
        <v>110</v>
      </c>
      <c r="D60" s="10" t="s">
        <v>50</v>
      </c>
      <c r="E60" s="134" t="s">
        <v>51</v>
      </c>
      <c r="F60" s="255">
        <v>18</v>
      </c>
      <c r="G60" s="122">
        <v>0</v>
      </c>
      <c r="H60" s="123">
        <f t="shared" si="11"/>
        <v>50</v>
      </c>
      <c r="I60" s="256">
        <v>2</v>
      </c>
      <c r="J60" s="121"/>
      <c r="K60" s="92"/>
      <c r="L60" s="117"/>
      <c r="M60" s="91"/>
      <c r="N60" s="92"/>
      <c r="O60" s="93"/>
      <c r="P60" s="16"/>
      <c r="Q60" s="9"/>
      <c r="R60" s="18"/>
      <c r="S60" s="19"/>
      <c r="T60" s="9"/>
      <c r="U60" s="17"/>
      <c r="V60" s="16">
        <v>18</v>
      </c>
      <c r="W60" s="9"/>
      <c r="X60" s="17">
        <v>2</v>
      </c>
      <c r="Y60" s="19"/>
      <c r="Z60" s="9"/>
      <c r="AA60" s="134"/>
      <c r="AB60" s="32"/>
      <c r="AC60" s="32"/>
      <c r="AD60" s="32"/>
    </row>
    <row r="61" spans="1:30" s="26" customFormat="1" ht="15" customHeight="1">
      <c r="A61" s="69">
        <v>28</v>
      </c>
      <c r="B61" s="38" t="s">
        <v>94</v>
      </c>
      <c r="C61" s="10" t="s">
        <v>110</v>
      </c>
      <c r="D61" s="10" t="s">
        <v>50</v>
      </c>
      <c r="E61" s="134" t="s">
        <v>52</v>
      </c>
      <c r="F61" s="255">
        <v>18</v>
      </c>
      <c r="G61" s="122">
        <v>18</v>
      </c>
      <c r="H61" s="123">
        <f t="shared" si="11"/>
        <v>75</v>
      </c>
      <c r="I61" s="256">
        <v>3</v>
      </c>
      <c r="J61" s="121"/>
      <c r="K61" s="92"/>
      <c r="L61" s="117"/>
      <c r="M61" s="91"/>
      <c r="N61" s="92"/>
      <c r="O61" s="93"/>
      <c r="P61" s="16"/>
      <c r="Q61" s="9"/>
      <c r="R61" s="18"/>
      <c r="S61" s="19"/>
      <c r="T61" s="9"/>
      <c r="U61" s="17"/>
      <c r="V61" s="16"/>
      <c r="W61" s="9">
        <v>18</v>
      </c>
      <c r="X61" s="17">
        <v>3</v>
      </c>
      <c r="Y61" s="19"/>
      <c r="Z61" s="9"/>
      <c r="AA61" s="134"/>
      <c r="AB61" s="32"/>
      <c r="AC61" s="32"/>
      <c r="AD61" s="32"/>
    </row>
    <row r="62" spans="1:30" s="26" customFormat="1" ht="15" customHeight="1">
      <c r="A62" s="69">
        <v>29</v>
      </c>
      <c r="B62" s="38" t="s">
        <v>95</v>
      </c>
      <c r="C62" s="10" t="s">
        <v>110</v>
      </c>
      <c r="D62" s="10" t="s">
        <v>50</v>
      </c>
      <c r="E62" s="134" t="s">
        <v>51</v>
      </c>
      <c r="F62" s="255">
        <v>18</v>
      </c>
      <c r="G62" s="122">
        <v>0</v>
      </c>
      <c r="H62" s="123">
        <f t="shared" si="11"/>
        <v>50</v>
      </c>
      <c r="I62" s="256">
        <v>2</v>
      </c>
      <c r="J62" s="121"/>
      <c r="K62" s="92"/>
      <c r="L62" s="117"/>
      <c r="M62" s="173"/>
      <c r="N62" s="119"/>
      <c r="O62" s="126"/>
      <c r="P62" s="16"/>
      <c r="Q62" s="9"/>
      <c r="R62" s="18"/>
      <c r="S62" s="19"/>
      <c r="T62" s="9"/>
      <c r="U62" s="17"/>
      <c r="V62" s="16">
        <v>18</v>
      </c>
      <c r="W62" s="9"/>
      <c r="X62" s="17">
        <v>2</v>
      </c>
      <c r="Y62" s="19"/>
      <c r="Z62" s="9"/>
      <c r="AA62" s="134"/>
      <c r="AB62" s="32"/>
      <c r="AC62" s="32"/>
      <c r="AD62" s="32"/>
    </row>
    <row r="63" spans="1:30" s="26" customFormat="1" ht="15" customHeight="1">
      <c r="A63" s="69">
        <v>30</v>
      </c>
      <c r="B63" s="38" t="s">
        <v>96</v>
      </c>
      <c r="C63" s="10" t="s">
        <v>110</v>
      </c>
      <c r="D63" s="10" t="s">
        <v>50</v>
      </c>
      <c r="E63" s="134" t="s">
        <v>51</v>
      </c>
      <c r="F63" s="255">
        <v>18</v>
      </c>
      <c r="G63" s="122">
        <v>0</v>
      </c>
      <c r="H63" s="123">
        <f t="shared" si="11"/>
        <v>75</v>
      </c>
      <c r="I63" s="256">
        <v>3</v>
      </c>
      <c r="J63" s="121"/>
      <c r="K63" s="92"/>
      <c r="L63" s="117"/>
      <c r="M63" s="91"/>
      <c r="N63" s="92"/>
      <c r="O63" s="93"/>
      <c r="P63" s="16"/>
      <c r="Q63" s="9"/>
      <c r="R63" s="18"/>
      <c r="S63" s="271"/>
      <c r="T63" s="37"/>
      <c r="U63" s="48"/>
      <c r="V63" s="16"/>
      <c r="W63" s="9"/>
      <c r="X63" s="17"/>
      <c r="Y63" s="19">
        <v>18</v>
      </c>
      <c r="Z63" s="9"/>
      <c r="AA63" s="134">
        <v>3</v>
      </c>
      <c r="AB63" s="32"/>
      <c r="AC63" s="32"/>
      <c r="AD63" s="32"/>
    </row>
    <row r="64" spans="1:30" s="26" customFormat="1" ht="15" customHeight="1">
      <c r="A64" s="69">
        <v>31</v>
      </c>
      <c r="B64" s="38" t="s">
        <v>97</v>
      </c>
      <c r="C64" s="10" t="s">
        <v>110</v>
      </c>
      <c r="D64" s="10" t="s">
        <v>50</v>
      </c>
      <c r="E64" s="134" t="s">
        <v>52</v>
      </c>
      <c r="F64" s="255">
        <v>18</v>
      </c>
      <c r="G64" s="122">
        <v>18</v>
      </c>
      <c r="H64" s="123">
        <f t="shared" si="11"/>
        <v>75</v>
      </c>
      <c r="I64" s="256">
        <v>3</v>
      </c>
      <c r="J64" s="121"/>
      <c r="K64" s="92"/>
      <c r="L64" s="117"/>
      <c r="M64" s="91"/>
      <c r="N64" s="92"/>
      <c r="O64" s="93"/>
      <c r="P64" s="16"/>
      <c r="Q64" s="9"/>
      <c r="R64" s="18"/>
      <c r="S64" s="19"/>
      <c r="T64" s="9"/>
      <c r="U64" s="17"/>
      <c r="V64" s="16"/>
      <c r="W64" s="9"/>
      <c r="X64" s="17"/>
      <c r="Y64" s="19"/>
      <c r="Z64" s="9">
        <v>18</v>
      </c>
      <c r="AA64" s="134">
        <v>3</v>
      </c>
      <c r="AB64" s="32"/>
      <c r="AC64" s="32"/>
      <c r="AD64" s="32"/>
    </row>
    <row r="65" spans="1:30" s="26" customFormat="1" ht="15" customHeight="1">
      <c r="A65" s="69">
        <v>32</v>
      </c>
      <c r="B65" s="38" t="s">
        <v>84</v>
      </c>
      <c r="C65" s="10" t="s">
        <v>110</v>
      </c>
      <c r="D65" s="10" t="s">
        <v>50</v>
      </c>
      <c r="E65" s="134" t="s">
        <v>52</v>
      </c>
      <c r="F65" s="255">
        <v>12</v>
      </c>
      <c r="G65" s="122">
        <v>12</v>
      </c>
      <c r="H65" s="123">
        <f t="shared" si="11"/>
        <v>75</v>
      </c>
      <c r="I65" s="256">
        <v>3</v>
      </c>
      <c r="J65" s="121"/>
      <c r="K65" s="92"/>
      <c r="L65" s="117"/>
      <c r="M65" s="91"/>
      <c r="N65" s="92"/>
      <c r="O65" s="93"/>
      <c r="P65" s="16"/>
      <c r="Q65" s="9"/>
      <c r="R65" s="18"/>
      <c r="S65" s="19"/>
      <c r="T65" s="9"/>
      <c r="U65" s="17"/>
      <c r="V65" s="16"/>
      <c r="W65" s="9"/>
      <c r="X65" s="17"/>
      <c r="Y65" s="19"/>
      <c r="Z65" s="9">
        <v>12</v>
      </c>
      <c r="AA65" s="134">
        <v>3</v>
      </c>
      <c r="AB65" s="32"/>
      <c r="AC65" s="32"/>
      <c r="AD65" s="32"/>
    </row>
    <row r="66" spans="1:30" s="26" customFormat="1" ht="15" customHeight="1">
      <c r="A66" s="69">
        <v>33</v>
      </c>
      <c r="B66" s="38" t="s">
        <v>98</v>
      </c>
      <c r="C66" s="10" t="s">
        <v>110</v>
      </c>
      <c r="D66" s="10" t="s">
        <v>50</v>
      </c>
      <c r="E66" s="134" t="s">
        <v>52</v>
      </c>
      <c r="F66" s="255">
        <v>18</v>
      </c>
      <c r="G66" s="122">
        <v>18</v>
      </c>
      <c r="H66" s="123">
        <f t="shared" si="11"/>
        <v>75</v>
      </c>
      <c r="I66" s="256">
        <v>3</v>
      </c>
      <c r="J66" s="121"/>
      <c r="K66" s="92"/>
      <c r="L66" s="117"/>
      <c r="M66" s="91"/>
      <c r="N66" s="92"/>
      <c r="O66" s="93"/>
      <c r="P66" s="16"/>
      <c r="Q66" s="9"/>
      <c r="R66" s="18"/>
      <c r="S66" s="19"/>
      <c r="T66" s="9">
        <v>18</v>
      </c>
      <c r="U66" s="17">
        <v>3</v>
      </c>
      <c r="V66" s="16"/>
      <c r="W66" s="9"/>
      <c r="X66" s="17"/>
      <c r="Y66" s="19"/>
      <c r="Z66" s="9"/>
      <c r="AA66" s="134"/>
      <c r="AB66" s="32"/>
      <c r="AC66" s="32"/>
      <c r="AD66" s="32"/>
    </row>
    <row r="67" spans="1:30" s="26" customFormat="1" ht="15" customHeight="1">
      <c r="A67" s="69">
        <v>34</v>
      </c>
      <c r="B67" s="38" t="s">
        <v>99</v>
      </c>
      <c r="C67" s="10" t="s">
        <v>110</v>
      </c>
      <c r="D67" s="10" t="s">
        <v>50</v>
      </c>
      <c r="E67" s="134" t="s">
        <v>52</v>
      </c>
      <c r="F67" s="255">
        <v>18</v>
      </c>
      <c r="G67" s="122">
        <v>18</v>
      </c>
      <c r="H67" s="123">
        <f t="shared" si="11"/>
        <v>75</v>
      </c>
      <c r="I67" s="256">
        <v>3</v>
      </c>
      <c r="J67" s="121"/>
      <c r="K67" s="92"/>
      <c r="L67" s="117"/>
      <c r="M67" s="91"/>
      <c r="N67" s="92"/>
      <c r="O67" s="93"/>
      <c r="P67" s="16"/>
      <c r="Q67" s="9"/>
      <c r="R67" s="18"/>
      <c r="S67" s="19"/>
      <c r="T67" s="9"/>
      <c r="U67" s="17"/>
      <c r="V67" s="16"/>
      <c r="W67" s="9"/>
      <c r="X67" s="17"/>
      <c r="Y67" s="19"/>
      <c r="Z67" s="9">
        <v>18</v>
      </c>
      <c r="AA67" s="134">
        <v>3</v>
      </c>
      <c r="AB67" s="32"/>
      <c r="AC67" s="32"/>
      <c r="AD67" s="32"/>
    </row>
    <row r="68" spans="1:30" s="26" customFormat="1" ht="15" customHeight="1">
      <c r="A68" s="69">
        <v>35</v>
      </c>
      <c r="B68" s="38" t="s">
        <v>100</v>
      </c>
      <c r="C68" s="10" t="s">
        <v>110</v>
      </c>
      <c r="D68" s="10" t="s">
        <v>50</v>
      </c>
      <c r="E68" s="134" t="s">
        <v>52</v>
      </c>
      <c r="F68" s="255">
        <v>18</v>
      </c>
      <c r="G68" s="122">
        <v>18</v>
      </c>
      <c r="H68" s="123">
        <f t="shared" si="11"/>
        <v>75</v>
      </c>
      <c r="I68" s="256">
        <v>3</v>
      </c>
      <c r="J68" s="121"/>
      <c r="K68" s="92"/>
      <c r="L68" s="117"/>
      <c r="M68" s="91"/>
      <c r="N68" s="92"/>
      <c r="O68" s="93"/>
      <c r="P68" s="16"/>
      <c r="Q68" s="9"/>
      <c r="R68" s="18"/>
      <c r="S68" s="19"/>
      <c r="T68" s="9"/>
      <c r="U68" s="17"/>
      <c r="V68" s="16"/>
      <c r="W68" s="9"/>
      <c r="X68" s="17"/>
      <c r="Y68" s="19"/>
      <c r="Z68" s="9">
        <v>18</v>
      </c>
      <c r="AA68" s="134">
        <v>3</v>
      </c>
      <c r="AB68" s="32"/>
      <c r="AC68" s="32"/>
      <c r="AD68" s="32"/>
    </row>
    <row r="69" spans="1:30" s="26" customFormat="1" ht="15" customHeight="1">
      <c r="A69" s="69">
        <v>36</v>
      </c>
      <c r="B69" s="39" t="s">
        <v>75</v>
      </c>
      <c r="C69" s="10" t="s">
        <v>110</v>
      </c>
      <c r="D69" s="10" t="s">
        <v>50</v>
      </c>
      <c r="E69" s="136" t="s">
        <v>102</v>
      </c>
      <c r="F69" s="255">
        <v>27</v>
      </c>
      <c r="G69" s="257">
        <v>9</v>
      </c>
      <c r="H69" s="123">
        <f t="shared" si="11"/>
        <v>125</v>
      </c>
      <c r="I69" s="256">
        <v>5</v>
      </c>
      <c r="J69" s="102"/>
      <c r="K69" s="10"/>
      <c r="L69" s="56"/>
      <c r="M69" s="94"/>
      <c r="N69" s="10"/>
      <c r="O69" s="95"/>
      <c r="P69" s="102"/>
      <c r="Q69" s="10"/>
      <c r="R69" s="56"/>
      <c r="S69" s="94">
        <v>18</v>
      </c>
      <c r="T69" s="10">
        <v>9</v>
      </c>
      <c r="U69" s="95">
        <v>5</v>
      </c>
      <c r="V69" s="102"/>
      <c r="W69" s="10"/>
      <c r="X69" s="95"/>
      <c r="Y69" s="94"/>
      <c r="Z69" s="10"/>
      <c r="AA69" s="136"/>
      <c r="AB69" s="32"/>
      <c r="AC69" s="32"/>
      <c r="AD69" s="32"/>
    </row>
    <row r="70" spans="1:30" s="26" customFormat="1" ht="15" customHeight="1">
      <c r="A70" s="69">
        <v>37</v>
      </c>
      <c r="B70" s="39" t="s">
        <v>71</v>
      </c>
      <c r="C70" s="10" t="s">
        <v>110</v>
      </c>
      <c r="D70" s="10" t="s">
        <v>50</v>
      </c>
      <c r="E70" s="136" t="s">
        <v>102</v>
      </c>
      <c r="F70" s="255">
        <v>60</v>
      </c>
      <c r="G70" s="257">
        <v>30</v>
      </c>
      <c r="H70" s="123">
        <f t="shared" si="11"/>
        <v>150</v>
      </c>
      <c r="I70" s="256">
        <v>6</v>
      </c>
      <c r="J70" s="102"/>
      <c r="K70" s="10"/>
      <c r="L70" s="56"/>
      <c r="M70" s="94"/>
      <c r="N70" s="10"/>
      <c r="O70" s="95"/>
      <c r="P70" s="102">
        <v>30</v>
      </c>
      <c r="Q70" s="10">
        <v>30</v>
      </c>
      <c r="R70" s="56">
        <v>6</v>
      </c>
      <c r="S70" s="94"/>
      <c r="T70" s="10"/>
      <c r="U70" s="95"/>
      <c r="V70" s="102"/>
      <c r="W70" s="10"/>
      <c r="X70" s="95"/>
      <c r="Y70" s="94"/>
      <c r="Z70" s="10"/>
      <c r="AA70" s="136"/>
      <c r="AB70" s="32"/>
      <c r="AC70" s="32"/>
      <c r="AD70" s="32"/>
    </row>
    <row r="71" spans="1:30" s="26" customFormat="1" ht="15" customHeight="1">
      <c r="A71" s="69">
        <v>38</v>
      </c>
      <c r="B71" s="39" t="s">
        <v>111</v>
      </c>
      <c r="C71" s="10" t="s">
        <v>110</v>
      </c>
      <c r="D71" s="10" t="s">
        <v>50</v>
      </c>
      <c r="E71" s="136" t="s">
        <v>56</v>
      </c>
      <c r="F71" s="255">
        <v>30</v>
      </c>
      <c r="G71" s="122">
        <v>30</v>
      </c>
      <c r="H71" s="123">
        <f t="shared" si="11"/>
        <v>75</v>
      </c>
      <c r="I71" s="256">
        <v>3</v>
      </c>
      <c r="J71" s="102"/>
      <c r="K71" s="10"/>
      <c r="L71" s="56"/>
      <c r="M71" s="94"/>
      <c r="N71" s="10"/>
      <c r="O71" s="95"/>
      <c r="P71" s="102"/>
      <c r="Q71" s="10"/>
      <c r="R71" s="56"/>
      <c r="S71" s="94"/>
      <c r="T71" s="10">
        <v>30</v>
      </c>
      <c r="U71" s="95">
        <v>3</v>
      </c>
      <c r="V71" s="102"/>
      <c r="W71" s="10"/>
      <c r="X71" s="95"/>
      <c r="Y71" s="94"/>
      <c r="Z71" s="10"/>
      <c r="AA71" s="136"/>
      <c r="AB71" s="32"/>
      <c r="AC71" s="32"/>
      <c r="AD71" s="32"/>
    </row>
    <row r="72" spans="1:30" s="26" customFormat="1" ht="15" customHeight="1">
      <c r="A72" s="69">
        <v>39</v>
      </c>
      <c r="B72" s="39" t="s">
        <v>112</v>
      </c>
      <c r="C72" s="10" t="s">
        <v>110</v>
      </c>
      <c r="D72" s="10" t="s">
        <v>50</v>
      </c>
      <c r="E72" s="136" t="s">
        <v>56</v>
      </c>
      <c r="F72" s="255">
        <v>30</v>
      </c>
      <c r="G72" s="122">
        <v>30</v>
      </c>
      <c r="H72" s="123">
        <f t="shared" si="11"/>
        <v>75</v>
      </c>
      <c r="I72" s="256">
        <v>3</v>
      </c>
      <c r="J72" s="102"/>
      <c r="K72" s="10"/>
      <c r="L72" s="56"/>
      <c r="M72" s="94"/>
      <c r="N72" s="10"/>
      <c r="O72" s="95"/>
      <c r="P72" s="102"/>
      <c r="Q72" s="10"/>
      <c r="R72" s="56"/>
      <c r="S72" s="94"/>
      <c r="T72" s="10"/>
      <c r="U72" s="95"/>
      <c r="V72" s="102"/>
      <c r="W72" s="10">
        <v>30</v>
      </c>
      <c r="X72" s="95">
        <v>3</v>
      </c>
      <c r="Y72" s="94"/>
      <c r="Z72" s="10"/>
      <c r="AA72" s="136"/>
      <c r="AB72" s="32"/>
      <c r="AC72" s="32"/>
      <c r="AD72" s="32"/>
    </row>
    <row r="73" spans="1:30" s="26" customFormat="1" ht="15" customHeight="1">
      <c r="A73" s="69">
        <v>40</v>
      </c>
      <c r="B73" s="39" t="s">
        <v>72</v>
      </c>
      <c r="C73" s="10" t="s">
        <v>110</v>
      </c>
      <c r="D73" s="10" t="s">
        <v>50</v>
      </c>
      <c r="E73" s="136" t="s">
        <v>56</v>
      </c>
      <c r="F73" s="255">
        <v>30</v>
      </c>
      <c r="G73" s="122">
        <v>30</v>
      </c>
      <c r="H73" s="123">
        <f t="shared" si="11"/>
        <v>100</v>
      </c>
      <c r="I73" s="256">
        <v>4</v>
      </c>
      <c r="J73" s="102"/>
      <c r="K73" s="10"/>
      <c r="L73" s="56"/>
      <c r="M73" s="94"/>
      <c r="N73" s="10"/>
      <c r="O73" s="95"/>
      <c r="P73" s="102"/>
      <c r="Q73" s="10"/>
      <c r="R73" s="56"/>
      <c r="S73" s="94"/>
      <c r="T73" s="10"/>
      <c r="U73" s="95"/>
      <c r="V73" s="102"/>
      <c r="W73" s="10"/>
      <c r="X73" s="95"/>
      <c r="Y73" s="94"/>
      <c r="Z73" s="10">
        <v>30</v>
      </c>
      <c r="AA73" s="136">
        <v>4</v>
      </c>
      <c r="AB73" s="32"/>
      <c r="AC73" s="32"/>
      <c r="AD73" s="32"/>
    </row>
    <row r="74" spans="1:30" s="26" customFormat="1" ht="15" customHeight="1">
      <c r="A74" s="69">
        <v>41</v>
      </c>
      <c r="B74" s="39" t="s">
        <v>73</v>
      </c>
      <c r="C74" s="10" t="s">
        <v>110</v>
      </c>
      <c r="D74" s="10" t="s">
        <v>50</v>
      </c>
      <c r="E74" s="136" t="s">
        <v>56</v>
      </c>
      <c r="F74" s="255">
        <v>30</v>
      </c>
      <c r="G74" s="122">
        <v>30</v>
      </c>
      <c r="H74" s="123">
        <f t="shared" si="11"/>
        <v>75</v>
      </c>
      <c r="I74" s="256">
        <v>3</v>
      </c>
      <c r="J74" s="102"/>
      <c r="K74" s="10"/>
      <c r="L74" s="56"/>
      <c r="M74" s="94"/>
      <c r="N74" s="10"/>
      <c r="O74" s="95"/>
      <c r="P74" s="102"/>
      <c r="Q74" s="10"/>
      <c r="R74" s="56"/>
      <c r="S74" s="94"/>
      <c r="T74" s="10"/>
      <c r="U74" s="95"/>
      <c r="V74" s="102"/>
      <c r="W74" s="10">
        <v>30</v>
      </c>
      <c r="X74" s="95">
        <v>3</v>
      </c>
      <c r="Y74" s="94"/>
      <c r="Z74" s="10"/>
      <c r="AA74" s="136"/>
      <c r="AB74" s="32"/>
      <c r="AC74" s="32"/>
      <c r="AD74" s="32"/>
    </row>
    <row r="75" spans="1:30" s="26" customFormat="1" ht="15" customHeight="1">
      <c r="A75" s="69">
        <v>42</v>
      </c>
      <c r="B75" s="39" t="s">
        <v>74</v>
      </c>
      <c r="C75" s="10" t="s">
        <v>110</v>
      </c>
      <c r="D75" s="10" t="s">
        <v>50</v>
      </c>
      <c r="E75" s="136" t="s">
        <v>56</v>
      </c>
      <c r="F75" s="255">
        <v>30</v>
      </c>
      <c r="G75" s="122">
        <v>30</v>
      </c>
      <c r="H75" s="123">
        <f t="shared" si="11"/>
        <v>75</v>
      </c>
      <c r="I75" s="256">
        <v>3</v>
      </c>
      <c r="J75" s="102"/>
      <c r="K75" s="10"/>
      <c r="L75" s="56"/>
      <c r="M75" s="94"/>
      <c r="N75" s="10"/>
      <c r="O75" s="95"/>
      <c r="P75" s="102"/>
      <c r="Q75" s="10"/>
      <c r="R75" s="56"/>
      <c r="S75" s="94"/>
      <c r="T75" s="10">
        <v>30</v>
      </c>
      <c r="U75" s="95">
        <v>3</v>
      </c>
      <c r="V75" s="102"/>
      <c r="W75" s="10"/>
      <c r="X75" s="95"/>
      <c r="Y75" s="94"/>
      <c r="Z75" s="10"/>
      <c r="AA75" s="136"/>
      <c r="AB75" s="32"/>
      <c r="AC75" s="32"/>
      <c r="AD75" s="32"/>
    </row>
    <row r="76" spans="1:30" s="26" customFormat="1" ht="15" customHeight="1">
      <c r="A76" s="69">
        <v>43</v>
      </c>
      <c r="B76" s="58" t="s">
        <v>127</v>
      </c>
      <c r="C76" s="10" t="s">
        <v>110</v>
      </c>
      <c r="D76" s="10" t="s">
        <v>50</v>
      </c>
      <c r="E76" s="136" t="s">
        <v>52</v>
      </c>
      <c r="F76" s="255">
        <v>18</v>
      </c>
      <c r="G76" s="122">
        <v>18</v>
      </c>
      <c r="H76" s="123">
        <f t="shared" si="11"/>
        <v>50</v>
      </c>
      <c r="I76" s="256">
        <v>2</v>
      </c>
      <c r="J76" s="102"/>
      <c r="K76" s="10"/>
      <c r="L76" s="56"/>
      <c r="M76" s="94"/>
      <c r="N76" s="10"/>
      <c r="O76" s="95"/>
      <c r="P76" s="102"/>
      <c r="Q76" s="10"/>
      <c r="R76" s="56"/>
      <c r="S76" s="94"/>
      <c r="T76" s="10"/>
      <c r="U76" s="95"/>
      <c r="V76" s="99"/>
      <c r="W76" s="94">
        <v>18</v>
      </c>
      <c r="X76" s="95">
        <v>2</v>
      </c>
      <c r="Y76" s="94"/>
      <c r="Z76" s="10"/>
      <c r="AA76" s="136"/>
      <c r="AB76" s="32"/>
      <c r="AC76" s="32"/>
      <c r="AD76" s="32"/>
    </row>
    <row r="77" spans="1:30" s="26" customFormat="1" ht="15" customHeight="1" thickBot="1">
      <c r="A77" s="74">
        <v>44</v>
      </c>
      <c r="B77" s="179" t="s">
        <v>125</v>
      </c>
      <c r="C77" s="151" t="s">
        <v>110</v>
      </c>
      <c r="D77" s="151" t="s">
        <v>50</v>
      </c>
      <c r="E77" s="183" t="s">
        <v>56</v>
      </c>
      <c r="F77" s="227">
        <v>30</v>
      </c>
      <c r="G77" s="109">
        <v>30</v>
      </c>
      <c r="H77" s="110">
        <f t="shared" si="11"/>
        <v>75</v>
      </c>
      <c r="I77" s="225">
        <v>3</v>
      </c>
      <c r="J77" s="182"/>
      <c r="K77" s="151"/>
      <c r="L77" s="124"/>
      <c r="M77" s="180"/>
      <c r="N77" s="151"/>
      <c r="O77" s="181"/>
      <c r="P77" s="182"/>
      <c r="Q77" s="151"/>
      <c r="R77" s="124"/>
      <c r="S77" s="180"/>
      <c r="T77" s="151"/>
      <c r="U77" s="181"/>
      <c r="V77" s="182"/>
      <c r="W77" s="151"/>
      <c r="X77" s="181"/>
      <c r="Y77" s="180"/>
      <c r="Z77" s="151">
        <v>30</v>
      </c>
      <c r="AA77" s="183">
        <v>3</v>
      </c>
      <c r="AB77" s="32"/>
      <c r="AC77" s="32"/>
      <c r="AD77" s="32"/>
    </row>
    <row r="78" spans="1:30" s="26" customFormat="1" ht="15.95" customHeight="1" thickTop="1" thickBot="1">
      <c r="A78" s="316" t="s">
        <v>126</v>
      </c>
      <c r="B78" s="317"/>
      <c r="C78" s="174">
        <f t="shared" ref="C78:O78" si="12">SUM(C79:C100)</f>
        <v>0</v>
      </c>
      <c r="D78" s="174">
        <f t="shared" si="12"/>
        <v>0</v>
      </c>
      <c r="E78" s="178">
        <f t="shared" si="12"/>
        <v>0</v>
      </c>
      <c r="F78" s="228">
        <f>SUM(F79:F100)</f>
        <v>486</v>
      </c>
      <c r="G78" s="184">
        <f>SUM(G79:G100)</f>
        <v>372</v>
      </c>
      <c r="H78" s="184">
        <f>SUM(H79:H100)</f>
        <v>1675</v>
      </c>
      <c r="I78" s="178">
        <f>SUM(I79:I100)</f>
        <v>67</v>
      </c>
      <c r="J78" s="186">
        <f t="shared" si="12"/>
        <v>0</v>
      </c>
      <c r="K78" s="184">
        <f t="shared" si="12"/>
        <v>0</v>
      </c>
      <c r="L78" s="174">
        <f t="shared" si="12"/>
        <v>0</v>
      </c>
      <c r="M78" s="185">
        <f t="shared" si="12"/>
        <v>0</v>
      </c>
      <c r="N78" s="184">
        <f t="shared" si="12"/>
        <v>0</v>
      </c>
      <c r="O78" s="176">
        <f t="shared" si="12"/>
        <v>0</v>
      </c>
      <c r="P78" s="186">
        <f t="shared" ref="P78:AA78" si="13">SUM(P79:P100)</f>
        <v>48</v>
      </c>
      <c r="Q78" s="184">
        <f t="shared" si="13"/>
        <v>78</v>
      </c>
      <c r="R78" s="174">
        <f t="shared" si="13"/>
        <v>16</v>
      </c>
      <c r="S78" s="185">
        <f t="shared" si="13"/>
        <v>18</v>
      </c>
      <c r="T78" s="184">
        <f t="shared" si="13"/>
        <v>78</v>
      </c>
      <c r="U78" s="176">
        <f t="shared" si="13"/>
        <v>14</v>
      </c>
      <c r="V78" s="186">
        <f t="shared" si="13"/>
        <v>30</v>
      </c>
      <c r="W78" s="184">
        <f t="shared" si="13"/>
        <v>96</v>
      </c>
      <c r="X78" s="176">
        <f t="shared" si="13"/>
        <v>15</v>
      </c>
      <c r="Y78" s="185">
        <f t="shared" si="13"/>
        <v>18</v>
      </c>
      <c r="Z78" s="184">
        <f t="shared" si="13"/>
        <v>120</v>
      </c>
      <c r="AA78" s="178">
        <f t="shared" si="13"/>
        <v>22</v>
      </c>
      <c r="AB78" s="32"/>
      <c r="AC78" s="32"/>
      <c r="AD78" s="32"/>
    </row>
    <row r="79" spans="1:30" s="26" customFormat="1" ht="15" customHeight="1" thickTop="1">
      <c r="A79" s="68">
        <v>25</v>
      </c>
      <c r="B79" s="39" t="s">
        <v>76</v>
      </c>
      <c r="C79" s="9" t="s">
        <v>110</v>
      </c>
      <c r="D79" s="9" t="s">
        <v>50</v>
      </c>
      <c r="E79" s="134" t="s">
        <v>51</v>
      </c>
      <c r="F79" s="255">
        <v>18</v>
      </c>
      <c r="G79" s="122">
        <v>0</v>
      </c>
      <c r="H79" s="123">
        <f t="shared" ref="H79:H100" si="14">25*I79</f>
        <v>50</v>
      </c>
      <c r="I79" s="256">
        <v>2</v>
      </c>
      <c r="J79" s="121"/>
      <c r="K79" s="92"/>
      <c r="L79" s="117"/>
      <c r="M79" s="91"/>
      <c r="N79" s="92"/>
      <c r="O79" s="93"/>
      <c r="P79" s="16">
        <v>18</v>
      </c>
      <c r="Q79" s="9"/>
      <c r="R79" s="18">
        <v>2</v>
      </c>
      <c r="S79" s="19"/>
      <c r="T79" s="9"/>
      <c r="U79" s="17"/>
      <c r="V79" s="16"/>
      <c r="W79" s="9"/>
      <c r="X79" s="17"/>
      <c r="Y79" s="19"/>
      <c r="Z79" s="9"/>
      <c r="AA79" s="134"/>
      <c r="AB79" s="32"/>
      <c r="AC79" s="32"/>
      <c r="AD79" s="32"/>
    </row>
    <row r="80" spans="1:30" s="26" customFormat="1" ht="15" customHeight="1">
      <c r="A80" s="69">
        <v>26</v>
      </c>
      <c r="B80" s="39" t="s">
        <v>77</v>
      </c>
      <c r="C80" s="9" t="s">
        <v>110</v>
      </c>
      <c r="D80" s="9" t="s">
        <v>50</v>
      </c>
      <c r="E80" s="134" t="s">
        <v>52</v>
      </c>
      <c r="F80" s="255">
        <v>18</v>
      </c>
      <c r="G80" s="122">
        <v>18</v>
      </c>
      <c r="H80" s="123">
        <f t="shared" si="14"/>
        <v>75</v>
      </c>
      <c r="I80" s="256">
        <v>3</v>
      </c>
      <c r="J80" s="121"/>
      <c r="K80" s="92"/>
      <c r="L80" s="117"/>
      <c r="M80" s="91"/>
      <c r="N80" s="92"/>
      <c r="O80" s="93"/>
      <c r="P80" s="16"/>
      <c r="Q80" s="9"/>
      <c r="R80" s="18"/>
      <c r="S80" s="19"/>
      <c r="T80" s="9"/>
      <c r="U80" s="17"/>
      <c r="V80" s="16"/>
      <c r="W80" s="9"/>
      <c r="X80" s="17"/>
      <c r="Y80" s="19"/>
      <c r="Z80" s="9">
        <v>18</v>
      </c>
      <c r="AA80" s="134">
        <v>3</v>
      </c>
      <c r="AB80" s="32"/>
      <c r="AC80" s="32"/>
      <c r="AD80" s="32"/>
    </row>
    <row r="81" spans="1:30" s="26" customFormat="1" ht="15" customHeight="1">
      <c r="A81" s="69">
        <v>27</v>
      </c>
      <c r="B81" s="39" t="s">
        <v>78</v>
      </c>
      <c r="C81" s="9" t="s">
        <v>110</v>
      </c>
      <c r="D81" s="9" t="s">
        <v>50</v>
      </c>
      <c r="E81" s="134" t="s">
        <v>52</v>
      </c>
      <c r="F81" s="255">
        <v>18</v>
      </c>
      <c r="G81" s="122">
        <v>18</v>
      </c>
      <c r="H81" s="123">
        <f t="shared" si="14"/>
        <v>75</v>
      </c>
      <c r="I81" s="256">
        <v>3</v>
      </c>
      <c r="J81" s="121"/>
      <c r="K81" s="92"/>
      <c r="L81" s="117"/>
      <c r="M81" s="91"/>
      <c r="N81" s="92"/>
      <c r="O81" s="93"/>
      <c r="P81" s="16"/>
      <c r="Q81" s="9"/>
      <c r="R81" s="18"/>
      <c r="S81" s="19"/>
      <c r="T81" s="9"/>
      <c r="U81" s="17"/>
      <c r="V81" s="16"/>
      <c r="W81" s="9">
        <v>18</v>
      </c>
      <c r="X81" s="17">
        <v>3</v>
      </c>
      <c r="Y81" s="19"/>
      <c r="Z81" s="9"/>
      <c r="AA81" s="134"/>
      <c r="AB81" s="32"/>
      <c r="AC81" s="32"/>
      <c r="AD81" s="32"/>
    </row>
    <row r="82" spans="1:30" s="26" customFormat="1" ht="15" customHeight="1">
      <c r="A82" s="69">
        <v>28</v>
      </c>
      <c r="B82" s="39" t="s">
        <v>79</v>
      </c>
      <c r="C82" s="9" t="s">
        <v>110</v>
      </c>
      <c r="D82" s="9" t="s">
        <v>50</v>
      </c>
      <c r="E82" s="134" t="s">
        <v>56</v>
      </c>
      <c r="F82" s="255">
        <v>18</v>
      </c>
      <c r="G82" s="122">
        <v>18</v>
      </c>
      <c r="H82" s="123">
        <f t="shared" si="14"/>
        <v>75</v>
      </c>
      <c r="I82" s="256">
        <v>3</v>
      </c>
      <c r="J82" s="121"/>
      <c r="K82" s="92"/>
      <c r="L82" s="117"/>
      <c r="M82" s="91"/>
      <c r="N82" s="92"/>
      <c r="O82" s="93"/>
      <c r="P82" s="16"/>
      <c r="Q82" s="9">
        <v>18</v>
      </c>
      <c r="R82" s="18">
        <v>3</v>
      </c>
      <c r="S82" s="19"/>
      <c r="T82" s="9"/>
      <c r="U82" s="17"/>
      <c r="V82" s="16"/>
      <c r="W82" s="9"/>
      <c r="X82" s="17"/>
      <c r="Y82" s="19"/>
      <c r="Z82" s="9"/>
      <c r="AA82" s="134"/>
      <c r="AB82" s="32"/>
      <c r="AC82" s="32"/>
      <c r="AD82" s="32"/>
    </row>
    <row r="83" spans="1:30" s="26" customFormat="1" ht="15" customHeight="1">
      <c r="A83" s="69">
        <v>29</v>
      </c>
      <c r="B83" s="39" t="s">
        <v>80</v>
      </c>
      <c r="C83" s="9" t="s">
        <v>110</v>
      </c>
      <c r="D83" s="9" t="s">
        <v>50</v>
      </c>
      <c r="E83" s="134" t="s">
        <v>45</v>
      </c>
      <c r="F83" s="255">
        <v>18</v>
      </c>
      <c r="G83" s="122">
        <v>18</v>
      </c>
      <c r="H83" s="123">
        <f t="shared" si="14"/>
        <v>100</v>
      </c>
      <c r="I83" s="256">
        <v>4</v>
      </c>
      <c r="J83" s="121"/>
      <c r="K83" s="92"/>
      <c r="L83" s="117"/>
      <c r="M83" s="91"/>
      <c r="N83" s="92"/>
      <c r="O83" s="93"/>
      <c r="P83" s="16"/>
      <c r="Q83" s="9"/>
      <c r="R83" s="18"/>
      <c r="S83" s="19"/>
      <c r="T83" s="9">
        <v>18</v>
      </c>
      <c r="U83" s="17">
        <v>4</v>
      </c>
      <c r="V83" s="16"/>
      <c r="W83" s="9"/>
      <c r="X83" s="17"/>
      <c r="Y83" s="19"/>
      <c r="Z83" s="9"/>
      <c r="AA83" s="134"/>
      <c r="AB83" s="32"/>
      <c r="AC83" s="32"/>
      <c r="AD83" s="32"/>
    </row>
    <row r="84" spans="1:30" s="26" customFormat="1" ht="15" customHeight="1">
      <c r="A84" s="69">
        <v>30</v>
      </c>
      <c r="B84" s="39" t="s">
        <v>81</v>
      </c>
      <c r="C84" s="9" t="s">
        <v>110</v>
      </c>
      <c r="D84" s="9" t="s">
        <v>50</v>
      </c>
      <c r="E84" s="134" t="s">
        <v>51</v>
      </c>
      <c r="F84" s="255">
        <v>18</v>
      </c>
      <c r="G84" s="122">
        <v>0</v>
      </c>
      <c r="H84" s="123">
        <f t="shared" si="14"/>
        <v>50</v>
      </c>
      <c r="I84" s="256">
        <v>2</v>
      </c>
      <c r="J84" s="121"/>
      <c r="K84" s="92"/>
      <c r="L84" s="117"/>
      <c r="M84" s="91"/>
      <c r="N84" s="92"/>
      <c r="O84" s="93"/>
      <c r="P84" s="16"/>
      <c r="Q84" s="9"/>
      <c r="R84" s="18"/>
      <c r="S84" s="19"/>
      <c r="T84" s="9"/>
      <c r="U84" s="17"/>
      <c r="V84" s="16">
        <v>18</v>
      </c>
      <c r="W84" s="9"/>
      <c r="X84" s="17">
        <v>2</v>
      </c>
      <c r="Y84" s="19"/>
      <c r="Z84" s="9"/>
      <c r="AA84" s="134"/>
      <c r="AB84" s="32"/>
      <c r="AC84" s="32"/>
      <c r="AD84" s="32"/>
    </row>
    <row r="85" spans="1:30" s="26" customFormat="1" ht="15" customHeight="1">
      <c r="A85" s="69">
        <v>31</v>
      </c>
      <c r="B85" s="39" t="s">
        <v>82</v>
      </c>
      <c r="C85" s="9" t="s">
        <v>110</v>
      </c>
      <c r="D85" s="9" t="s">
        <v>50</v>
      </c>
      <c r="E85" s="134" t="s">
        <v>52</v>
      </c>
      <c r="F85" s="255">
        <v>18</v>
      </c>
      <c r="G85" s="122">
        <v>18</v>
      </c>
      <c r="H85" s="123">
        <f t="shared" si="14"/>
        <v>75</v>
      </c>
      <c r="I85" s="256">
        <v>3</v>
      </c>
      <c r="J85" s="121"/>
      <c r="K85" s="92"/>
      <c r="L85" s="117"/>
      <c r="M85" s="91"/>
      <c r="N85" s="92"/>
      <c r="O85" s="93"/>
      <c r="P85" s="16"/>
      <c r="Q85" s="9">
        <v>18</v>
      </c>
      <c r="R85" s="18">
        <v>3</v>
      </c>
      <c r="S85" s="19"/>
      <c r="T85" s="9"/>
      <c r="U85" s="17"/>
      <c r="V85" s="16"/>
      <c r="W85" s="9"/>
      <c r="X85" s="17"/>
      <c r="Y85" s="19"/>
      <c r="Z85" s="9"/>
      <c r="AA85" s="134"/>
      <c r="AB85" s="32"/>
      <c r="AC85" s="32"/>
      <c r="AD85" s="32"/>
    </row>
    <row r="86" spans="1:30" s="26" customFormat="1" ht="15" customHeight="1">
      <c r="A86" s="69">
        <v>32</v>
      </c>
      <c r="B86" s="39" t="s">
        <v>181</v>
      </c>
      <c r="C86" s="9" t="s">
        <v>110</v>
      </c>
      <c r="D86" s="9" t="s">
        <v>50</v>
      </c>
      <c r="E86" s="134" t="s">
        <v>52</v>
      </c>
      <c r="F86" s="255">
        <v>12</v>
      </c>
      <c r="G86" s="122">
        <v>12</v>
      </c>
      <c r="H86" s="123">
        <f t="shared" si="14"/>
        <v>75</v>
      </c>
      <c r="I86" s="256">
        <v>3</v>
      </c>
      <c r="J86" s="121"/>
      <c r="K86" s="92"/>
      <c r="L86" s="117"/>
      <c r="M86" s="91"/>
      <c r="N86" s="92"/>
      <c r="O86" s="93"/>
      <c r="P86" s="16"/>
      <c r="Q86" s="9"/>
      <c r="R86" s="18"/>
      <c r="S86" s="19"/>
      <c r="T86" s="9"/>
      <c r="U86" s="17"/>
      <c r="V86" s="16"/>
      <c r="W86" s="9"/>
      <c r="X86" s="17"/>
      <c r="Y86" s="19"/>
      <c r="Z86" s="9">
        <v>12</v>
      </c>
      <c r="AA86" s="134">
        <v>3</v>
      </c>
      <c r="AB86" s="32"/>
      <c r="AC86" s="32"/>
      <c r="AD86" s="32"/>
    </row>
    <row r="87" spans="1:30" s="26" customFormat="1" ht="15" customHeight="1">
      <c r="A87" s="69">
        <v>33</v>
      </c>
      <c r="B87" s="39" t="s">
        <v>83</v>
      </c>
      <c r="C87" s="9" t="s">
        <v>110</v>
      </c>
      <c r="D87" s="9" t="s">
        <v>50</v>
      </c>
      <c r="E87" s="134" t="s">
        <v>51</v>
      </c>
      <c r="F87" s="255">
        <v>18</v>
      </c>
      <c r="G87" s="122">
        <v>0</v>
      </c>
      <c r="H87" s="123">
        <f t="shared" si="14"/>
        <v>75</v>
      </c>
      <c r="I87" s="256">
        <v>3</v>
      </c>
      <c r="J87" s="121"/>
      <c r="K87" s="92"/>
      <c r="L87" s="117"/>
      <c r="M87" s="91"/>
      <c r="N87" s="92"/>
      <c r="O87" s="93"/>
      <c r="P87" s="16"/>
      <c r="Q87" s="9"/>
      <c r="R87" s="18"/>
      <c r="S87" s="19">
        <v>18</v>
      </c>
      <c r="T87" s="9"/>
      <c r="U87" s="17">
        <v>3</v>
      </c>
      <c r="V87" s="16"/>
      <c r="W87" s="9"/>
      <c r="X87" s="17"/>
      <c r="Y87" s="19"/>
      <c r="Z87" s="9"/>
      <c r="AA87" s="134"/>
      <c r="AB87" s="32"/>
      <c r="AC87" s="32"/>
      <c r="AD87" s="32"/>
    </row>
    <row r="88" spans="1:30" s="26" customFormat="1" ht="15" customHeight="1">
      <c r="A88" s="69">
        <v>34</v>
      </c>
      <c r="B88" s="39" t="s">
        <v>84</v>
      </c>
      <c r="C88" s="9" t="s">
        <v>110</v>
      </c>
      <c r="D88" s="9" t="s">
        <v>50</v>
      </c>
      <c r="E88" s="134" t="s">
        <v>52</v>
      </c>
      <c r="F88" s="255">
        <v>12</v>
      </c>
      <c r="G88" s="122">
        <v>12</v>
      </c>
      <c r="H88" s="123">
        <f t="shared" si="14"/>
        <v>75</v>
      </c>
      <c r="I88" s="256">
        <v>3</v>
      </c>
      <c r="J88" s="121"/>
      <c r="K88" s="92"/>
      <c r="L88" s="117"/>
      <c r="M88" s="91"/>
      <c r="N88" s="92"/>
      <c r="O88" s="93"/>
      <c r="P88" s="16"/>
      <c r="Q88" s="9"/>
      <c r="R88" s="18"/>
      <c r="S88" s="19"/>
      <c r="T88" s="9"/>
      <c r="U88" s="17"/>
      <c r="V88" s="16"/>
      <c r="W88" s="9"/>
      <c r="X88" s="17"/>
      <c r="Y88" s="19"/>
      <c r="Z88" s="9">
        <v>12</v>
      </c>
      <c r="AA88" s="134">
        <v>3</v>
      </c>
      <c r="AB88" s="32"/>
      <c r="AC88" s="32"/>
      <c r="AD88" s="32"/>
    </row>
    <row r="89" spans="1:30" s="26" customFormat="1" ht="15" customHeight="1">
      <c r="A89" s="69">
        <v>35</v>
      </c>
      <c r="B89" s="39" t="s">
        <v>128</v>
      </c>
      <c r="C89" s="10" t="s">
        <v>110</v>
      </c>
      <c r="D89" s="10" t="s">
        <v>50</v>
      </c>
      <c r="E89" s="136" t="s">
        <v>56</v>
      </c>
      <c r="F89" s="255">
        <v>18</v>
      </c>
      <c r="G89" s="122">
        <v>18</v>
      </c>
      <c r="H89" s="123">
        <f t="shared" si="14"/>
        <v>75</v>
      </c>
      <c r="I89" s="256">
        <v>3</v>
      </c>
      <c r="J89" s="121"/>
      <c r="K89" s="92"/>
      <c r="L89" s="117"/>
      <c r="M89" s="91"/>
      <c r="N89" s="92"/>
      <c r="O89" s="93"/>
      <c r="P89" s="16"/>
      <c r="Q89" s="9"/>
      <c r="R89" s="18"/>
      <c r="S89" s="19"/>
      <c r="T89" s="9"/>
      <c r="U89" s="17"/>
      <c r="V89" s="16"/>
      <c r="W89" s="9"/>
      <c r="X89" s="17"/>
      <c r="Y89" s="19"/>
      <c r="Z89" s="9">
        <v>18</v>
      </c>
      <c r="AA89" s="134">
        <v>3</v>
      </c>
      <c r="AB89" s="32"/>
      <c r="AC89" s="32"/>
      <c r="AD89" s="32"/>
    </row>
    <row r="90" spans="1:30" s="26" customFormat="1" ht="15" customHeight="1">
      <c r="A90" s="69">
        <v>36</v>
      </c>
      <c r="B90" s="39" t="s">
        <v>85</v>
      </c>
      <c r="C90" s="10" t="s">
        <v>110</v>
      </c>
      <c r="D90" s="10" t="s">
        <v>50</v>
      </c>
      <c r="E90" s="136" t="s">
        <v>51</v>
      </c>
      <c r="F90" s="255">
        <v>12</v>
      </c>
      <c r="G90" s="122">
        <v>0</v>
      </c>
      <c r="H90" s="123">
        <f t="shared" si="14"/>
        <v>25</v>
      </c>
      <c r="I90" s="256">
        <v>1</v>
      </c>
      <c r="J90" s="121"/>
      <c r="K90" s="92"/>
      <c r="L90" s="117"/>
      <c r="M90" s="91"/>
      <c r="N90" s="92"/>
      <c r="O90" s="93"/>
      <c r="P90" s="16"/>
      <c r="Q90" s="9"/>
      <c r="R90" s="18"/>
      <c r="S90" s="19"/>
      <c r="T90" s="9"/>
      <c r="U90" s="17"/>
      <c r="V90" s="16">
        <v>12</v>
      </c>
      <c r="W90" s="9"/>
      <c r="X90" s="17">
        <v>1</v>
      </c>
      <c r="Y90" s="19"/>
      <c r="Z90" s="9"/>
      <c r="AA90" s="134"/>
      <c r="AB90" s="32"/>
      <c r="AC90" s="32"/>
      <c r="AD90" s="32"/>
    </row>
    <row r="91" spans="1:30" s="26" customFormat="1" ht="15" customHeight="1">
      <c r="A91" s="69">
        <v>37</v>
      </c>
      <c r="B91" s="46" t="s">
        <v>113</v>
      </c>
      <c r="C91" s="10" t="s">
        <v>110</v>
      </c>
      <c r="D91" s="10" t="s">
        <v>50</v>
      </c>
      <c r="E91" s="136" t="s">
        <v>52</v>
      </c>
      <c r="F91" s="255">
        <v>12</v>
      </c>
      <c r="G91" s="122">
        <v>12</v>
      </c>
      <c r="H91" s="123">
        <f t="shared" si="14"/>
        <v>50</v>
      </c>
      <c r="I91" s="256">
        <v>2</v>
      </c>
      <c r="J91" s="121"/>
      <c r="K91" s="92"/>
      <c r="L91" s="117"/>
      <c r="M91" s="91"/>
      <c r="N91" s="92"/>
      <c r="O91" s="93"/>
      <c r="P91" s="16"/>
      <c r="Q91" s="9">
        <v>12</v>
      </c>
      <c r="R91" s="18">
        <v>2</v>
      </c>
      <c r="S91" s="19"/>
      <c r="T91" s="9"/>
      <c r="U91" s="17"/>
      <c r="V91" s="16"/>
      <c r="W91" s="9"/>
      <c r="X91" s="17"/>
      <c r="Y91" s="19"/>
      <c r="Z91" s="9"/>
      <c r="AA91" s="134"/>
      <c r="AB91" s="32"/>
      <c r="AC91" s="32"/>
      <c r="AD91" s="32"/>
    </row>
    <row r="92" spans="1:30" s="26" customFormat="1" ht="15" customHeight="1">
      <c r="A92" s="69">
        <v>38</v>
      </c>
      <c r="B92" s="36" t="s">
        <v>86</v>
      </c>
      <c r="C92" s="9" t="s">
        <v>110</v>
      </c>
      <c r="D92" s="9" t="s">
        <v>50</v>
      </c>
      <c r="E92" s="134" t="s">
        <v>51</v>
      </c>
      <c r="F92" s="255">
        <v>18</v>
      </c>
      <c r="G92" s="122">
        <v>0</v>
      </c>
      <c r="H92" s="123">
        <f t="shared" si="14"/>
        <v>75</v>
      </c>
      <c r="I92" s="256">
        <v>3</v>
      </c>
      <c r="J92" s="121"/>
      <c r="K92" s="92"/>
      <c r="L92" s="117"/>
      <c r="M92" s="91"/>
      <c r="N92" s="92"/>
      <c r="O92" s="93"/>
      <c r="P92" s="16"/>
      <c r="Q92" s="9"/>
      <c r="R92" s="18"/>
      <c r="S92" s="19"/>
      <c r="T92" s="9"/>
      <c r="U92" s="17"/>
      <c r="V92" s="16"/>
      <c r="W92" s="9"/>
      <c r="X92" s="17"/>
      <c r="Y92" s="19">
        <v>18</v>
      </c>
      <c r="Z92" s="101"/>
      <c r="AA92" s="134">
        <v>3</v>
      </c>
      <c r="AB92" s="32"/>
      <c r="AC92" s="32"/>
      <c r="AD92" s="32"/>
    </row>
    <row r="93" spans="1:30" s="26" customFormat="1" ht="15" customHeight="1">
      <c r="A93" s="69">
        <v>39</v>
      </c>
      <c r="B93" s="57" t="s">
        <v>74</v>
      </c>
      <c r="C93" s="37" t="s">
        <v>110</v>
      </c>
      <c r="D93" s="37" t="s">
        <v>50</v>
      </c>
      <c r="E93" s="141" t="s">
        <v>56</v>
      </c>
      <c r="F93" s="255">
        <v>30</v>
      </c>
      <c r="G93" s="122">
        <v>30</v>
      </c>
      <c r="H93" s="123">
        <f t="shared" si="14"/>
        <v>75</v>
      </c>
      <c r="I93" s="256">
        <v>3</v>
      </c>
      <c r="J93" s="121"/>
      <c r="K93" s="92"/>
      <c r="L93" s="117"/>
      <c r="M93" s="91"/>
      <c r="N93" s="92"/>
      <c r="O93" s="93"/>
      <c r="P93" s="16"/>
      <c r="Q93" s="9"/>
      <c r="R93" s="18"/>
      <c r="S93" s="19"/>
      <c r="T93" s="9">
        <v>30</v>
      </c>
      <c r="U93" s="17">
        <v>3</v>
      </c>
      <c r="V93" s="16"/>
      <c r="W93" s="9"/>
      <c r="X93" s="17"/>
      <c r="Y93" s="19"/>
      <c r="Z93" s="9"/>
      <c r="AA93" s="134"/>
      <c r="AB93" s="32"/>
      <c r="AC93" s="32"/>
      <c r="AD93" s="32"/>
    </row>
    <row r="94" spans="1:30" s="26" customFormat="1" ht="15" customHeight="1">
      <c r="A94" s="69">
        <v>40</v>
      </c>
      <c r="B94" s="36" t="s">
        <v>125</v>
      </c>
      <c r="C94" s="9" t="s">
        <v>110</v>
      </c>
      <c r="D94" s="9" t="s">
        <v>50</v>
      </c>
      <c r="E94" s="134" t="s">
        <v>56</v>
      </c>
      <c r="F94" s="255">
        <v>30</v>
      </c>
      <c r="G94" s="122">
        <v>30</v>
      </c>
      <c r="H94" s="123">
        <f t="shared" si="14"/>
        <v>75</v>
      </c>
      <c r="I94" s="256">
        <v>3</v>
      </c>
      <c r="J94" s="121"/>
      <c r="K94" s="92"/>
      <c r="L94" s="117"/>
      <c r="M94" s="91"/>
      <c r="N94" s="92"/>
      <c r="O94" s="93"/>
      <c r="P94" s="16"/>
      <c r="Q94" s="9"/>
      <c r="R94" s="18"/>
      <c r="S94" s="19"/>
      <c r="T94" s="9"/>
      <c r="U94" s="17"/>
      <c r="V94" s="16"/>
      <c r="W94" s="9"/>
      <c r="X94" s="17"/>
      <c r="Y94" s="19"/>
      <c r="Z94" s="9">
        <v>30</v>
      </c>
      <c r="AA94" s="134">
        <v>3</v>
      </c>
      <c r="AB94" s="32"/>
      <c r="AC94" s="32"/>
      <c r="AD94" s="32"/>
    </row>
    <row r="95" spans="1:30" s="26" customFormat="1" ht="15" customHeight="1">
      <c r="A95" s="69">
        <v>41</v>
      </c>
      <c r="B95" s="57" t="s">
        <v>87</v>
      </c>
      <c r="C95" s="37" t="s">
        <v>110</v>
      </c>
      <c r="D95" s="37" t="s">
        <v>50</v>
      </c>
      <c r="E95" s="141" t="s">
        <v>102</v>
      </c>
      <c r="F95" s="255">
        <v>60</v>
      </c>
      <c r="G95" s="122">
        <v>30</v>
      </c>
      <c r="H95" s="123">
        <f t="shared" si="14"/>
        <v>150</v>
      </c>
      <c r="I95" s="256">
        <v>6</v>
      </c>
      <c r="J95" s="121"/>
      <c r="K95" s="92"/>
      <c r="L95" s="117"/>
      <c r="M95" s="91"/>
      <c r="N95" s="92"/>
      <c r="O95" s="93"/>
      <c r="P95" s="102">
        <v>30</v>
      </c>
      <c r="Q95" s="10">
        <v>30</v>
      </c>
      <c r="R95" s="56">
        <v>6</v>
      </c>
      <c r="S95" s="19"/>
      <c r="T95" s="9"/>
      <c r="U95" s="17"/>
      <c r="V95" s="16"/>
      <c r="W95" s="9"/>
      <c r="X95" s="17"/>
      <c r="Y95" s="19"/>
      <c r="Z95" s="9"/>
      <c r="AA95" s="134"/>
      <c r="AB95" s="32"/>
      <c r="AC95" s="32"/>
      <c r="AD95" s="32"/>
    </row>
    <row r="96" spans="1:30" s="26" customFormat="1" ht="15" customHeight="1">
      <c r="A96" s="69">
        <v>42</v>
      </c>
      <c r="B96" s="57" t="s">
        <v>88</v>
      </c>
      <c r="C96" s="37" t="s">
        <v>110</v>
      </c>
      <c r="D96" s="37" t="s">
        <v>50</v>
      </c>
      <c r="E96" s="141" t="s">
        <v>56</v>
      </c>
      <c r="F96" s="255">
        <v>30</v>
      </c>
      <c r="G96" s="122">
        <v>30</v>
      </c>
      <c r="H96" s="123">
        <f t="shared" si="14"/>
        <v>100</v>
      </c>
      <c r="I96" s="256">
        <v>4</v>
      </c>
      <c r="J96" s="102"/>
      <c r="K96" s="10"/>
      <c r="L96" s="56"/>
      <c r="M96" s="94"/>
      <c r="N96" s="10"/>
      <c r="O96" s="95"/>
      <c r="P96" s="102"/>
      <c r="Q96" s="10"/>
      <c r="R96" s="56"/>
      <c r="S96" s="94"/>
      <c r="T96" s="10"/>
      <c r="U96" s="95"/>
      <c r="V96" s="102"/>
      <c r="W96" s="10">
        <v>30</v>
      </c>
      <c r="X96" s="95">
        <v>4</v>
      </c>
      <c r="Y96" s="94"/>
      <c r="Z96" s="10"/>
      <c r="AA96" s="136"/>
      <c r="AB96" s="32"/>
      <c r="AC96" s="32"/>
      <c r="AD96" s="32"/>
    </row>
    <row r="97" spans="1:30" s="26" customFormat="1" ht="15" customHeight="1">
      <c r="A97" s="69">
        <v>43</v>
      </c>
      <c r="B97" s="57" t="s">
        <v>124</v>
      </c>
      <c r="C97" s="37" t="s">
        <v>110</v>
      </c>
      <c r="D97" s="37" t="s">
        <v>50</v>
      </c>
      <c r="E97" s="141" t="s">
        <v>45</v>
      </c>
      <c r="F97" s="255">
        <v>30</v>
      </c>
      <c r="G97" s="122">
        <v>30</v>
      </c>
      <c r="H97" s="123">
        <f t="shared" si="14"/>
        <v>100</v>
      </c>
      <c r="I97" s="256">
        <v>4</v>
      </c>
      <c r="J97" s="102"/>
      <c r="K97" s="10"/>
      <c r="L97" s="56"/>
      <c r="M97" s="94"/>
      <c r="N97" s="10"/>
      <c r="O97" s="95"/>
      <c r="P97" s="102"/>
      <c r="Q97" s="10"/>
      <c r="R97" s="56"/>
      <c r="S97" s="94"/>
      <c r="T97" s="10">
        <v>30</v>
      </c>
      <c r="U97" s="95">
        <v>4</v>
      </c>
      <c r="V97" s="102"/>
      <c r="W97" s="10"/>
      <c r="X97" s="95"/>
      <c r="Y97" s="94"/>
      <c r="Z97" s="10"/>
      <c r="AA97" s="136"/>
      <c r="AB97" s="32"/>
      <c r="AC97" s="32"/>
      <c r="AD97" s="32"/>
    </row>
    <row r="98" spans="1:30" s="26" customFormat="1" ht="15" customHeight="1">
      <c r="A98" s="70">
        <v>44</v>
      </c>
      <c r="B98" s="57" t="s">
        <v>89</v>
      </c>
      <c r="C98" s="37" t="s">
        <v>110</v>
      </c>
      <c r="D98" s="37" t="s">
        <v>50</v>
      </c>
      <c r="E98" s="141" t="s">
        <v>56</v>
      </c>
      <c r="F98" s="255">
        <v>30</v>
      </c>
      <c r="G98" s="122">
        <v>30</v>
      </c>
      <c r="H98" s="123">
        <f t="shared" si="14"/>
        <v>75</v>
      </c>
      <c r="I98" s="256">
        <v>3</v>
      </c>
      <c r="J98" s="102"/>
      <c r="K98" s="10"/>
      <c r="L98" s="56"/>
      <c r="M98" s="94"/>
      <c r="N98" s="10"/>
      <c r="O98" s="95"/>
      <c r="P98" s="102"/>
      <c r="Q98" s="10"/>
      <c r="R98" s="56"/>
      <c r="S98" s="94"/>
      <c r="T98" s="10"/>
      <c r="U98" s="181"/>
      <c r="V98" s="102"/>
      <c r="W98" s="10">
        <v>30</v>
      </c>
      <c r="X98" s="95">
        <v>3</v>
      </c>
      <c r="Y98" s="94"/>
      <c r="Z98" s="10"/>
      <c r="AA98" s="136"/>
      <c r="AB98" s="32"/>
      <c r="AC98" s="32"/>
      <c r="AD98" s="32"/>
    </row>
    <row r="99" spans="1:30" s="26" customFormat="1" ht="15" customHeight="1">
      <c r="A99" s="69">
        <v>45</v>
      </c>
      <c r="B99" s="36" t="s">
        <v>127</v>
      </c>
      <c r="C99" s="10" t="s">
        <v>110</v>
      </c>
      <c r="D99" s="10" t="s">
        <v>50</v>
      </c>
      <c r="E99" s="136" t="s">
        <v>52</v>
      </c>
      <c r="F99" s="255">
        <v>18</v>
      </c>
      <c r="G99" s="122">
        <v>18</v>
      </c>
      <c r="H99" s="123">
        <f t="shared" si="14"/>
        <v>50</v>
      </c>
      <c r="I99" s="256">
        <v>2</v>
      </c>
      <c r="J99" s="102"/>
      <c r="K99" s="10"/>
      <c r="L99" s="56"/>
      <c r="M99" s="94"/>
      <c r="N99" s="10"/>
      <c r="O99" s="95"/>
      <c r="P99" s="102"/>
      <c r="Q99" s="10"/>
      <c r="R99" s="56"/>
      <c r="S99" s="94"/>
      <c r="T99" s="56"/>
      <c r="U99" s="95"/>
      <c r="V99" s="16"/>
      <c r="W99" s="102">
        <v>18</v>
      </c>
      <c r="X99" s="95">
        <v>2</v>
      </c>
      <c r="Y99" s="94"/>
      <c r="Z99" s="10"/>
      <c r="AA99" s="136"/>
      <c r="AB99" s="32"/>
      <c r="AC99" s="32"/>
      <c r="AD99" s="32"/>
    </row>
    <row r="100" spans="1:30" s="26" customFormat="1" ht="15" customHeight="1" thickBot="1">
      <c r="A100" s="71">
        <v>46</v>
      </c>
      <c r="B100" s="187" t="s">
        <v>90</v>
      </c>
      <c r="C100" s="188" t="s">
        <v>110</v>
      </c>
      <c r="D100" s="188" t="s">
        <v>50</v>
      </c>
      <c r="E100" s="234" t="s">
        <v>56</v>
      </c>
      <c r="F100" s="227">
        <v>30</v>
      </c>
      <c r="G100" s="109">
        <v>30</v>
      </c>
      <c r="H100" s="110">
        <f t="shared" si="14"/>
        <v>100</v>
      </c>
      <c r="I100" s="225">
        <v>4</v>
      </c>
      <c r="J100" s="182"/>
      <c r="K100" s="151"/>
      <c r="L100" s="124"/>
      <c r="M100" s="180"/>
      <c r="N100" s="151"/>
      <c r="O100" s="181"/>
      <c r="P100" s="182"/>
      <c r="Q100" s="151"/>
      <c r="R100" s="124"/>
      <c r="S100" s="180"/>
      <c r="T100" s="151"/>
      <c r="U100" s="272"/>
      <c r="V100" s="182"/>
      <c r="W100" s="151"/>
      <c r="X100" s="181"/>
      <c r="Y100" s="180"/>
      <c r="Z100" s="151">
        <v>30</v>
      </c>
      <c r="AA100" s="183">
        <v>4</v>
      </c>
      <c r="AB100" s="32"/>
      <c r="AC100" s="32"/>
      <c r="AD100" s="32"/>
    </row>
    <row r="101" spans="1:30" s="26" customFormat="1" ht="15.95" customHeight="1" thickTop="1" thickBot="1">
      <c r="A101" s="316" t="s">
        <v>132</v>
      </c>
      <c r="B101" s="317"/>
      <c r="C101" s="174">
        <f t="shared" ref="C101:R101" si="15">SUM(C102:C121)</f>
        <v>0</v>
      </c>
      <c r="D101" s="174">
        <f t="shared" si="15"/>
        <v>0</v>
      </c>
      <c r="E101" s="178">
        <f t="shared" si="15"/>
        <v>0</v>
      </c>
      <c r="F101" s="226">
        <f>SUM(F102:F121)</f>
        <v>404</v>
      </c>
      <c r="G101" s="174">
        <f>SUM(G102:G121)</f>
        <v>284</v>
      </c>
      <c r="H101" s="174">
        <f>SUM(H102:H121)</f>
        <v>1675</v>
      </c>
      <c r="I101" s="178">
        <f>SUM(I102:I121)</f>
        <v>67</v>
      </c>
      <c r="J101" s="177">
        <f t="shared" si="15"/>
        <v>0</v>
      </c>
      <c r="K101" s="174">
        <f t="shared" si="15"/>
        <v>0</v>
      </c>
      <c r="L101" s="174">
        <f t="shared" si="15"/>
        <v>0</v>
      </c>
      <c r="M101" s="175">
        <f t="shared" si="15"/>
        <v>0</v>
      </c>
      <c r="N101" s="174">
        <f t="shared" si="15"/>
        <v>0</v>
      </c>
      <c r="O101" s="176">
        <f t="shared" si="15"/>
        <v>0</v>
      </c>
      <c r="P101" s="177">
        <f t="shared" si="15"/>
        <v>48</v>
      </c>
      <c r="Q101" s="174">
        <f t="shared" si="15"/>
        <v>66</v>
      </c>
      <c r="R101" s="174">
        <f t="shared" si="15"/>
        <v>16</v>
      </c>
      <c r="S101" s="175">
        <f t="shared" ref="S101:AA101" si="16">SUM(S102:S121)</f>
        <v>64</v>
      </c>
      <c r="T101" s="174">
        <f t="shared" si="16"/>
        <v>18</v>
      </c>
      <c r="U101" s="176">
        <f t="shared" si="16"/>
        <v>14</v>
      </c>
      <c r="V101" s="177">
        <f t="shared" si="16"/>
        <v>0</v>
      </c>
      <c r="W101" s="174">
        <f t="shared" si="16"/>
        <v>90</v>
      </c>
      <c r="X101" s="176">
        <f t="shared" si="16"/>
        <v>15</v>
      </c>
      <c r="Y101" s="175">
        <f t="shared" si="16"/>
        <v>8</v>
      </c>
      <c r="Z101" s="174">
        <f t="shared" si="16"/>
        <v>110</v>
      </c>
      <c r="AA101" s="178">
        <f t="shared" si="16"/>
        <v>22</v>
      </c>
      <c r="AB101" s="32"/>
      <c r="AC101" s="32"/>
      <c r="AD101" s="32"/>
    </row>
    <row r="102" spans="1:30" s="26" customFormat="1" ht="15" customHeight="1" thickTop="1">
      <c r="A102" s="189">
        <v>25</v>
      </c>
      <c r="B102" s="72" t="s">
        <v>133</v>
      </c>
      <c r="C102" s="142" t="s">
        <v>110</v>
      </c>
      <c r="D102" s="142" t="s">
        <v>50</v>
      </c>
      <c r="E102" s="143" t="s">
        <v>102</v>
      </c>
      <c r="F102" s="251">
        <v>36</v>
      </c>
      <c r="G102" s="252">
        <v>18</v>
      </c>
      <c r="H102" s="253">
        <f>25*I102</f>
        <v>150</v>
      </c>
      <c r="I102" s="254">
        <v>6</v>
      </c>
      <c r="J102" s="222"/>
      <c r="K102" s="142"/>
      <c r="L102" s="125"/>
      <c r="M102" s="173"/>
      <c r="N102" s="119"/>
      <c r="O102" s="126"/>
      <c r="P102" s="62">
        <v>18</v>
      </c>
      <c r="Q102" s="7">
        <v>18</v>
      </c>
      <c r="R102" s="65">
        <v>6</v>
      </c>
      <c r="S102" s="61"/>
      <c r="T102" s="7"/>
      <c r="U102" s="60"/>
      <c r="V102" s="62"/>
      <c r="W102" s="7"/>
      <c r="X102" s="60"/>
      <c r="Y102" s="61"/>
      <c r="Z102" s="7"/>
      <c r="AA102" s="143"/>
      <c r="AB102" s="32"/>
      <c r="AC102" s="32"/>
      <c r="AD102" s="32"/>
    </row>
    <row r="103" spans="1:30" s="26" customFormat="1" ht="15" customHeight="1">
      <c r="A103" s="69">
        <v>26</v>
      </c>
      <c r="B103" s="38" t="s">
        <v>134</v>
      </c>
      <c r="C103" s="10" t="s">
        <v>110</v>
      </c>
      <c r="D103" s="10" t="s">
        <v>50</v>
      </c>
      <c r="E103" s="134" t="s">
        <v>51</v>
      </c>
      <c r="F103" s="255">
        <v>18</v>
      </c>
      <c r="G103" s="122">
        <v>0</v>
      </c>
      <c r="H103" s="123">
        <f t="shared" ref="H103:H121" si="17">25*I103</f>
        <v>75</v>
      </c>
      <c r="I103" s="256">
        <v>3</v>
      </c>
      <c r="J103" s="102"/>
      <c r="K103" s="10"/>
      <c r="L103" s="56"/>
      <c r="M103" s="91"/>
      <c r="N103" s="92"/>
      <c r="O103" s="93"/>
      <c r="P103" s="16"/>
      <c r="Q103" s="9"/>
      <c r="R103" s="18"/>
      <c r="S103" s="19">
        <v>18</v>
      </c>
      <c r="T103" s="9"/>
      <c r="U103" s="17">
        <v>3</v>
      </c>
      <c r="V103" s="16"/>
      <c r="W103" s="9"/>
      <c r="X103" s="17"/>
      <c r="Y103" s="19"/>
      <c r="Z103" s="9"/>
      <c r="AA103" s="134"/>
      <c r="AB103" s="32"/>
      <c r="AC103" s="32"/>
      <c r="AD103" s="32"/>
    </row>
    <row r="104" spans="1:30" s="26" customFormat="1" ht="15" customHeight="1">
      <c r="A104" s="69">
        <v>27</v>
      </c>
      <c r="B104" s="38" t="s">
        <v>135</v>
      </c>
      <c r="C104" s="10" t="s">
        <v>110</v>
      </c>
      <c r="D104" s="10" t="s">
        <v>50</v>
      </c>
      <c r="E104" s="134" t="s">
        <v>51</v>
      </c>
      <c r="F104" s="255">
        <v>18</v>
      </c>
      <c r="G104" s="122">
        <v>0</v>
      </c>
      <c r="H104" s="123">
        <f t="shared" si="17"/>
        <v>75</v>
      </c>
      <c r="I104" s="256">
        <v>3</v>
      </c>
      <c r="J104" s="102"/>
      <c r="K104" s="10"/>
      <c r="L104" s="56"/>
      <c r="M104" s="91"/>
      <c r="N104" s="92"/>
      <c r="O104" s="93"/>
      <c r="P104" s="16"/>
      <c r="Q104" s="9"/>
      <c r="R104" s="18"/>
      <c r="S104" s="19">
        <v>18</v>
      </c>
      <c r="T104" s="9"/>
      <c r="U104" s="17">
        <v>3</v>
      </c>
      <c r="V104" s="16"/>
      <c r="W104" s="9"/>
      <c r="X104" s="17"/>
      <c r="Y104" s="19"/>
      <c r="Z104" s="9"/>
      <c r="AA104" s="134"/>
      <c r="AB104" s="32"/>
      <c r="AC104" s="32"/>
      <c r="AD104" s="32"/>
    </row>
    <row r="105" spans="1:30" s="26" customFormat="1" ht="15" customHeight="1">
      <c r="A105" s="69">
        <v>28</v>
      </c>
      <c r="B105" s="38" t="s">
        <v>136</v>
      </c>
      <c r="C105" s="10" t="s">
        <v>110</v>
      </c>
      <c r="D105" s="10" t="s">
        <v>50</v>
      </c>
      <c r="E105" s="134" t="s">
        <v>56</v>
      </c>
      <c r="F105" s="255">
        <v>18</v>
      </c>
      <c r="G105" s="122">
        <v>18</v>
      </c>
      <c r="H105" s="123">
        <f t="shared" si="17"/>
        <v>75</v>
      </c>
      <c r="I105" s="256">
        <v>3</v>
      </c>
      <c r="J105" s="102"/>
      <c r="K105" s="10"/>
      <c r="L105" s="56"/>
      <c r="M105" s="91"/>
      <c r="N105" s="92"/>
      <c r="O105" s="93"/>
      <c r="P105" s="16"/>
      <c r="Q105" s="9"/>
      <c r="R105" s="18"/>
      <c r="S105" s="19"/>
      <c r="T105" s="9"/>
      <c r="U105" s="17"/>
      <c r="V105" s="16"/>
      <c r="W105" s="9"/>
      <c r="X105" s="17"/>
      <c r="Y105" s="19"/>
      <c r="Z105" s="9">
        <v>18</v>
      </c>
      <c r="AA105" s="134">
        <v>3</v>
      </c>
      <c r="AB105" s="32"/>
      <c r="AC105" s="32"/>
      <c r="AD105" s="32"/>
    </row>
    <row r="106" spans="1:30" s="26" customFormat="1" ht="15" customHeight="1">
      <c r="A106" s="69">
        <v>29</v>
      </c>
      <c r="B106" s="38" t="s">
        <v>137</v>
      </c>
      <c r="C106" s="10" t="s">
        <v>110</v>
      </c>
      <c r="D106" s="10" t="s">
        <v>50</v>
      </c>
      <c r="E106" s="134" t="s">
        <v>56</v>
      </c>
      <c r="F106" s="255">
        <v>18</v>
      </c>
      <c r="G106" s="122">
        <v>18</v>
      </c>
      <c r="H106" s="123">
        <f t="shared" si="17"/>
        <v>75</v>
      </c>
      <c r="I106" s="256">
        <v>3</v>
      </c>
      <c r="J106" s="102"/>
      <c r="K106" s="10"/>
      <c r="L106" s="56"/>
      <c r="M106" s="91"/>
      <c r="N106" s="92"/>
      <c r="O106" s="93"/>
      <c r="P106" s="16"/>
      <c r="Q106" s="9"/>
      <c r="R106" s="18"/>
      <c r="S106" s="19"/>
      <c r="T106" s="9"/>
      <c r="U106" s="17"/>
      <c r="V106" s="16"/>
      <c r="W106" s="9">
        <v>18</v>
      </c>
      <c r="X106" s="17">
        <v>3</v>
      </c>
      <c r="Y106" s="19"/>
      <c r="Z106" s="9"/>
      <c r="AA106" s="134"/>
      <c r="AB106" s="32"/>
      <c r="AC106" s="32"/>
      <c r="AD106" s="32"/>
    </row>
    <row r="107" spans="1:30" s="26" customFormat="1" ht="15" customHeight="1">
      <c r="A107" s="69">
        <v>30</v>
      </c>
      <c r="B107" s="38" t="s">
        <v>138</v>
      </c>
      <c r="C107" s="10" t="s">
        <v>110</v>
      </c>
      <c r="D107" s="10" t="s">
        <v>50</v>
      </c>
      <c r="E107" s="134" t="s">
        <v>56</v>
      </c>
      <c r="F107" s="255">
        <v>18</v>
      </c>
      <c r="G107" s="122">
        <v>18</v>
      </c>
      <c r="H107" s="123">
        <f t="shared" si="17"/>
        <v>75</v>
      </c>
      <c r="I107" s="256">
        <v>3</v>
      </c>
      <c r="J107" s="102"/>
      <c r="K107" s="10"/>
      <c r="L107" s="56"/>
      <c r="M107" s="173"/>
      <c r="N107" s="119"/>
      <c r="O107" s="126"/>
      <c r="P107" s="16"/>
      <c r="Q107" s="9"/>
      <c r="R107" s="18"/>
      <c r="S107" s="19"/>
      <c r="T107" s="9">
        <v>18</v>
      </c>
      <c r="U107" s="17">
        <v>3</v>
      </c>
      <c r="V107" s="16"/>
      <c r="W107" s="9"/>
      <c r="X107" s="17"/>
      <c r="Y107" s="19"/>
      <c r="Z107" s="9"/>
      <c r="AA107" s="134"/>
      <c r="AB107" s="32"/>
      <c r="AC107" s="32"/>
      <c r="AD107" s="32"/>
    </row>
    <row r="108" spans="1:30" s="26" customFormat="1" ht="15" customHeight="1">
      <c r="A108" s="69">
        <v>31</v>
      </c>
      <c r="B108" s="38" t="s">
        <v>139</v>
      </c>
      <c r="C108" s="10" t="s">
        <v>110</v>
      </c>
      <c r="D108" s="10" t="s">
        <v>50</v>
      </c>
      <c r="E108" s="134" t="s">
        <v>45</v>
      </c>
      <c r="F108" s="255">
        <v>18</v>
      </c>
      <c r="G108" s="122">
        <v>18</v>
      </c>
      <c r="H108" s="123">
        <f t="shared" si="17"/>
        <v>100</v>
      </c>
      <c r="I108" s="256">
        <v>4</v>
      </c>
      <c r="J108" s="102"/>
      <c r="K108" s="10"/>
      <c r="L108" s="56"/>
      <c r="M108" s="91"/>
      <c r="N108" s="92"/>
      <c r="O108" s="93"/>
      <c r="P108" s="16"/>
      <c r="Q108" s="9">
        <v>18</v>
      </c>
      <c r="R108" s="18">
        <v>4</v>
      </c>
      <c r="S108" s="271"/>
      <c r="T108" s="37"/>
      <c r="U108" s="48"/>
      <c r="V108" s="16"/>
      <c r="W108" s="9"/>
      <c r="X108" s="17"/>
      <c r="Y108" s="19"/>
      <c r="Z108" s="9"/>
      <c r="AA108" s="134"/>
      <c r="AB108" s="32"/>
      <c r="AC108" s="32"/>
      <c r="AD108" s="32"/>
    </row>
    <row r="109" spans="1:30" s="26" customFormat="1" ht="15" customHeight="1">
      <c r="A109" s="69">
        <v>32</v>
      </c>
      <c r="B109" s="38" t="s">
        <v>140</v>
      </c>
      <c r="C109" s="10" t="s">
        <v>110</v>
      </c>
      <c r="D109" s="10" t="s">
        <v>50</v>
      </c>
      <c r="E109" s="134" t="s">
        <v>51</v>
      </c>
      <c r="F109" s="255">
        <v>18</v>
      </c>
      <c r="G109" s="122">
        <v>0</v>
      </c>
      <c r="H109" s="123">
        <f t="shared" si="17"/>
        <v>75</v>
      </c>
      <c r="I109" s="256">
        <v>3</v>
      </c>
      <c r="J109" s="102"/>
      <c r="K109" s="10"/>
      <c r="L109" s="56"/>
      <c r="M109" s="91"/>
      <c r="N109" s="92"/>
      <c r="O109" s="93"/>
      <c r="P109" s="16"/>
      <c r="Q109" s="9"/>
      <c r="R109" s="18"/>
      <c r="S109" s="19">
        <v>18</v>
      </c>
      <c r="T109" s="9"/>
      <c r="U109" s="17">
        <v>3</v>
      </c>
      <c r="V109" s="16"/>
      <c r="W109" s="9"/>
      <c r="X109" s="17"/>
      <c r="Y109" s="19"/>
      <c r="Z109" s="9"/>
      <c r="AA109" s="134"/>
      <c r="AB109" s="32"/>
      <c r="AC109" s="32"/>
      <c r="AD109" s="32"/>
    </row>
    <row r="110" spans="1:30" s="26" customFormat="1" ht="15" customHeight="1">
      <c r="A110" s="69">
        <v>33</v>
      </c>
      <c r="B110" s="38" t="s">
        <v>141</v>
      </c>
      <c r="C110" s="10" t="s">
        <v>110</v>
      </c>
      <c r="D110" s="10" t="s">
        <v>50</v>
      </c>
      <c r="E110" s="134" t="s">
        <v>56</v>
      </c>
      <c r="F110" s="255">
        <v>18</v>
      </c>
      <c r="G110" s="122">
        <v>18</v>
      </c>
      <c r="H110" s="123">
        <f t="shared" si="17"/>
        <v>75</v>
      </c>
      <c r="I110" s="256">
        <v>3</v>
      </c>
      <c r="J110" s="102"/>
      <c r="K110" s="10"/>
      <c r="L110" s="56"/>
      <c r="M110" s="91"/>
      <c r="N110" s="92"/>
      <c r="O110" s="93"/>
      <c r="P110" s="16"/>
      <c r="Q110" s="9"/>
      <c r="R110" s="18"/>
      <c r="S110" s="19"/>
      <c r="T110" s="9"/>
      <c r="U110" s="17"/>
      <c r="V110" s="16"/>
      <c r="W110" s="9"/>
      <c r="X110" s="17"/>
      <c r="Y110" s="19"/>
      <c r="Z110" s="9">
        <v>18</v>
      </c>
      <c r="AA110" s="134">
        <v>3</v>
      </c>
      <c r="AB110" s="32"/>
      <c r="AC110" s="32"/>
      <c r="AD110" s="32"/>
    </row>
    <row r="111" spans="1:30" s="26" customFormat="1" ht="15" customHeight="1">
      <c r="A111" s="69">
        <v>34</v>
      </c>
      <c r="B111" s="39" t="s">
        <v>142</v>
      </c>
      <c r="C111" s="10" t="s">
        <v>110</v>
      </c>
      <c r="D111" s="10" t="s">
        <v>50</v>
      </c>
      <c r="E111" s="136" t="s">
        <v>56</v>
      </c>
      <c r="F111" s="255">
        <v>18</v>
      </c>
      <c r="G111" s="122">
        <v>18</v>
      </c>
      <c r="H111" s="123">
        <f t="shared" si="17"/>
        <v>100</v>
      </c>
      <c r="I111" s="256">
        <v>4</v>
      </c>
      <c r="J111" s="102"/>
      <c r="K111" s="10"/>
      <c r="L111" s="56"/>
      <c r="M111" s="91"/>
      <c r="N111" s="92"/>
      <c r="O111" s="93"/>
      <c r="P111" s="16"/>
      <c r="Q111" s="9"/>
      <c r="R111" s="18"/>
      <c r="S111" s="19"/>
      <c r="T111" s="9"/>
      <c r="U111" s="17"/>
      <c r="V111" s="16"/>
      <c r="W111" s="9"/>
      <c r="X111" s="17"/>
      <c r="Y111" s="19"/>
      <c r="Z111" s="9">
        <v>18</v>
      </c>
      <c r="AA111" s="134">
        <v>4</v>
      </c>
      <c r="AB111" s="32"/>
      <c r="AC111" s="32"/>
      <c r="AD111" s="32"/>
    </row>
    <row r="112" spans="1:30" s="26" customFormat="1" ht="15" customHeight="1">
      <c r="A112" s="69">
        <v>35</v>
      </c>
      <c r="B112" s="38" t="s">
        <v>143</v>
      </c>
      <c r="C112" s="10" t="s">
        <v>110</v>
      </c>
      <c r="D112" s="10" t="s">
        <v>50</v>
      </c>
      <c r="E112" s="134" t="s">
        <v>102</v>
      </c>
      <c r="F112" s="255">
        <v>18</v>
      </c>
      <c r="G112" s="122">
        <v>10</v>
      </c>
      <c r="H112" s="123">
        <f t="shared" si="17"/>
        <v>100</v>
      </c>
      <c r="I112" s="256">
        <v>4</v>
      </c>
      <c r="J112" s="102"/>
      <c r="K112" s="10"/>
      <c r="L112" s="56"/>
      <c r="M112" s="91"/>
      <c r="N112" s="92"/>
      <c r="O112" s="93"/>
      <c r="P112" s="16"/>
      <c r="Q112" s="9"/>
      <c r="R112" s="18"/>
      <c r="S112" s="19"/>
      <c r="T112" s="9"/>
      <c r="U112" s="17"/>
      <c r="V112" s="16"/>
      <c r="W112" s="9"/>
      <c r="X112" s="17"/>
      <c r="Y112" s="19">
        <v>8</v>
      </c>
      <c r="Z112" s="9">
        <v>10</v>
      </c>
      <c r="AA112" s="134">
        <v>4</v>
      </c>
      <c r="AB112" s="32"/>
      <c r="AC112" s="32"/>
      <c r="AD112" s="32"/>
    </row>
    <row r="113" spans="1:30" s="26" customFormat="1" ht="15" customHeight="1">
      <c r="A113" s="69">
        <v>36</v>
      </c>
      <c r="B113" s="38" t="s">
        <v>144</v>
      </c>
      <c r="C113" s="10" t="s">
        <v>110</v>
      </c>
      <c r="D113" s="10" t="s">
        <v>50</v>
      </c>
      <c r="E113" s="134" t="s">
        <v>45</v>
      </c>
      <c r="F113" s="255">
        <v>18</v>
      </c>
      <c r="G113" s="122">
        <v>18</v>
      </c>
      <c r="H113" s="123">
        <f t="shared" si="17"/>
        <v>75</v>
      </c>
      <c r="I113" s="256">
        <v>3</v>
      </c>
      <c r="J113" s="102"/>
      <c r="K113" s="10"/>
      <c r="L113" s="56"/>
      <c r="M113" s="91"/>
      <c r="N113" s="92"/>
      <c r="O113" s="93"/>
      <c r="P113" s="16"/>
      <c r="Q113" s="9"/>
      <c r="R113" s="18"/>
      <c r="S113" s="19"/>
      <c r="T113" s="9"/>
      <c r="U113" s="17"/>
      <c r="V113" s="16"/>
      <c r="W113" s="9"/>
      <c r="X113" s="17"/>
      <c r="Y113" s="19"/>
      <c r="Z113" s="9">
        <v>18</v>
      </c>
      <c r="AA113" s="134">
        <v>3</v>
      </c>
      <c r="AB113" s="32"/>
      <c r="AC113" s="32"/>
      <c r="AD113" s="32"/>
    </row>
    <row r="114" spans="1:30" s="26" customFormat="1" ht="15" customHeight="1">
      <c r="A114" s="69">
        <v>37</v>
      </c>
      <c r="B114" s="39" t="s">
        <v>176</v>
      </c>
      <c r="C114" s="10" t="s">
        <v>110</v>
      </c>
      <c r="D114" s="10" t="s">
        <v>50</v>
      </c>
      <c r="E114" s="134" t="s">
        <v>56</v>
      </c>
      <c r="F114" s="255">
        <v>18</v>
      </c>
      <c r="G114" s="122">
        <v>18</v>
      </c>
      <c r="H114" s="123">
        <f t="shared" si="17"/>
        <v>75</v>
      </c>
      <c r="I114" s="256">
        <v>3</v>
      </c>
      <c r="J114" s="102"/>
      <c r="K114" s="10"/>
      <c r="L114" s="56"/>
      <c r="M114" s="91"/>
      <c r="N114" s="92"/>
      <c r="O114" s="93"/>
      <c r="P114" s="16"/>
      <c r="Q114" s="9"/>
      <c r="R114" s="18"/>
      <c r="S114" s="19"/>
      <c r="T114" s="9"/>
      <c r="U114" s="17"/>
      <c r="V114" s="16"/>
      <c r="W114" s="9">
        <v>18</v>
      </c>
      <c r="X114" s="17">
        <v>3</v>
      </c>
      <c r="Y114" s="19"/>
      <c r="Z114" s="9"/>
      <c r="AA114" s="134"/>
      <c r="AB114" s="32"/>
      <c r="AC114" s="32"/>
      <c r="AD114" s="32"/>
    </row>
    <row r="115" spans="1:30" s="26" customFormat="1" ht="15" customHeight="1">
      <c r="A115" s="69">
        <v>38</v>
      </c>
      <c r="B115" s="39" t="s">
        <v>145</v>
      </c>
      <c r="C115" s="10" t="s">
        <v>110</v>
      </c>
      <c r="D115" s="10" t="s">
        <v>50</v>
      </c>
      <c r="E115" s="136" t="s">
        <v>56</v>
      </c>
      <c r="F115" s="255">
        <v>18</v>
      </c>
      <c r="G115" s="257">
        <v>18</v>
      </c>
      <c r="H115" s="123">
        <f t="shared" si="17"/>
        <v>100</v>
      </c>
      <c r="I115" s="256">
        <v>4</v>
      </c>
      <c r="J115" s="102"/>
      <c r="K115" s="10"/>
      <c r="L115" s="56"/>
      <c r="M115" s="94"/>
      <c r="N115" s="10"/>
      <c r="O115" s="95"/>
      <c r="P115" s="102"/>
      <c r="Q115" s="10"/>
      <c r="R115" s="56"/>
      <c r="S115" s="94"/>
      <c r="T115" s="10"/>
      <c r="U115" s="95"/>
      <c r="V115" s="102"/>
      <c r="W115" s="10">
        <v>18</v>
      </c>
      <c r="X115" s="95">
        <v>4</v>
      </c>
      <c r="Y115" s="94"/>
      <c r="Z115" s="10"/>
      <c r="AA115" s="136"/>
      <c r="AB115" s="32"/>
      <c r="AC115" s="32"/>
      <c r="AD115" s="32"/>
    </row>
    <row r="116" spans="1:30" s="26" customFormat="1" ht="15" customHeight="1">
      <c r="A116" s="69">
        <v>39</v>
      </c>
      <c r="B116" s="39" t="s">
        <v>146</v>
      </c>
      <c r="C116" s="10" t="s">
        <v>110</v>
      </c>
      <c r="D116" s="10" t="s">
        <v>50</v>
      </c>
      <c r="E116" s="136" t="s">
        <v>51</v>
      </c>
      <c r="F116" s="255">
        <v>10</v>
      </c>
      <c r="G116" s="257">
        <v>0</v>
      </c>
      <c r="H116" s="123">
        <f t="shared" si="17"/>
        <v>50</v>
      </c>
      <c r="I116" s="256">
        <v>2</v>
      </c>
      <c r="J116" s="102"/>
      <c r="K116" s="10"/>
      <c r="L116" s="56"/>
      <c r="M116" s="94"/>
      <c r="N116" s="10"/>
      <c r="O116" s="95"/>
      <c r="P116" s="102"/>
      <c r="Q116" s="10"/>
      <c r="R116" s="56"/>
      <c r="S116" s="94">
        <v>10</v>
      </c>
      <c r="T116" s="10"/>
      <c r="U116" s="95">
        <v>2</v>
      </c>
      <c r="V116" s="102"/>
      <c r="W116" s="10"/>
      <c r="X116" s="95"/>
      <c r="Y116" s="94"/>
      <c r="Z116" s="10"/>
      <c r="AA116" s="136"/>
      <c r="AB116" s="32"/>
      <c r="AC116" s="32"/>
      <c r="AD116" s="32"/>
    </row>
    <row r="117" spans="1:30" s="26" customFormat="1" ht="15.75" customHeight="1">
      <c r="A117" s="69">
        <v>40</v>
      </c>
      <c r="B117" s="39" t="s">
        <v>147</v>
      </c>
      <c r="C117" s="10" t="s">
        <v>110</v>
      </c>
      <c r="D117" s="10" t="s">
        <v>50</v>
      </c>
      <c r="E117" s="136" t="s">
        <v>56</v>
      </c>
      <c r="F117" s="255">
        <v>18</v>
      </c>
      <c r="G117" s="122">
        <v>18</v>
      </c>
      <c r="H117" s="123">
        <f t="shared" si="17"/>
        <v>75</v>
      </c>
      <c r="I117" s="256">
        <v>3</v>
      </c>
      <c r="J117" s="102"/>
      <c r="K117" s="10"/>
      <c r="L117" s="56"/>
      <c r="M117" s="94"/>
      <c r="N117" s="10"/>
      <c r="O117" s="95"/>
      <c r="P117" s="102"/>
      <c r="Q117" s="10"/>
      <c r="R117" s="56"/>
      <c r="S117" s="94"/>
      <c r="T117" s="10"/>
      <c r="U117" s="95"/>
      <c r="V117" s="102"/>
      <c r="W117" s="10">
        <v>18</v>
      </c>
      <c r="X117" s="95">
        <v>3</v>
      </c>
      <c r="Y117" s="94"/>
      <c r="Z117" s="10"/>
      <c r="AA117" s="136"/>
      <c r="AB117" s="32"/>
      <c r="AC117" s="32"/>
      <c r="AD117" s="32"/>
    </row>
    <row r="118" spans="1:30" s="26" customFormat="1" ht="15" customHeight="1">
      <c r="A118" s="69">
        <v>41</v>
      </c>
      <c r="B118" s="39" t="s">
        <v>148</v>
      </c>
      <c r="C118" s="10" t="s">
        <v>110</v>
      </c>
      <c r="D118" s="10" t="s">
        <v>50</v>
      </c>
      <c r="E118" s="136" t="s">
        <v>56</v>
      </c>
      <c r="F118" s="255">
        <v>10</v>
      </c>
      <c r="G118" s="122">
        <v>10</v>
      </c>
      <c r="H118" s="123">
        <f t="shared" si="17"/>
        <v>50</v>
      </c>
      <c r="I118" s="256">
        <v>2</v>
      </c>
      <c r="J118" s="102"/>
      <c r="K118" s="10"/>
      <c r="L118" s="56"/>
      <c r="M118" s="94"/>
      <c r="N118" s="10"/>
      <c r="O118" s="95"/>
      <c r="P118" s="102"/>
      <c r="Q118" s="10"/>
      <c r="R118" s="56"/>
      <c r="S118" s="94"/>
      <c r="T118" s="10"/>
      <c r="U118" s="95"/>
      <c r="V118" s="102"/>
      <c r="W118" s="10"/>
      <c r="X118" s="95"/>
      <c r="Y118" s="94"/>
      <c r="Z118" s="10">
        <v>10</v>
      </c>
      <c r="AA118" s="136">
        <v>2</v>
      </c>
      <c r="AB118" s="32"/>
      <c r="AC118" s="32"/>
      <c r="AD118" s="32"/>
    </row>
    <row r="119" spans="1:30" s="26" customFormat="1" ht="15" customHeight="1">
      <c r="A119" s="69">
        <v>42</v>
      </c>
      <c r="B119" s="39" t="s">
        <v>177</v>
      </c>
      <c r="C119" s="10" t="s">
        <v>110</v>
      </c>
      <c r="D119" s="10" t="s">
        <v>50</v>
      </c>
      <c r="E119" s="136" t="s">
        <v>45</v>
      </c>
      <c r="F119" s="255">
        <v>18</v>
      </c>
      <c r="G119" s="122">
        <v>18</v>
      </c>
      <c r="H119" s="123">
        <f t="shared" si="17"/>
        <v>75</v>
      </c>
      <c r="I119" s="256">
        <v>3</v>
      </c>
      <c r="J119" s="102"/>
      <c r="K119" s="10"/>
      <c r="L119" s="56"/>
      <c r="M119" s="94"/>
      <c r="N119" s="10"/>
      <c r="O119" s="95"/>
      <c r="P119" s="102"/>
      <c r="Q119" s="10"/>
      <c r="R119" s="56"/>
      <c r="S119" s="94"/>
      <c r="T119" s="10"/>
      <c r="U119" s="95"/>
      <c r="V119" s="102"/>
      <c r="W119" s="10"/>
      <c r="X119" s="95"/>
      <c r="Y119" s="94"/>
      <c r="Z119" s="10">
        <v>18</v>
      </c>
      <c r="AA119" s="136">
        <v>3</v>
      </c>
      <c r="AB119" s="32"/>
      <c r="AC119" s="32"/>
      <c r="AD119" s="32"/>
    </row>
    <row r="120" spans="1:30" s="26" customFormat="1" ht="15" customHeight="1">
      <c r="A120" s="69">
        <v>43</v>
      </c>
      <c r="B120" s="39" t="s">
        <v>149</v>
      </c>
      <c r="C120" s="10" t="s">
        <v>110</v>
      </c>
      <c r="D120" s="10" t="s">
        <v>50</v>
      </c>
      <c r="E120" s="136" t="s">
        <v>52</v>
      </c>
      <c r="F120" s="255">
        <v>18</v>
      </c>
      <c r="G120" s="122">
        <v>18</v>
      </c>
      <c r="H120" s="123">
        <f t="shared" si="17"/>
        <v>50</v>
      </c>
      <c r="I120" s="256">
        <v>2</v>
      </c>
      <c r="J120" s="102"/>
      <c r="K120" s="10"/>
      <c r="L120" s="56"/>
      <c r="M120" s="94"/>
      <c r="N120" s="10"/>
      <c r="O120" s="95"/>
      <c r="P120" s="102"/>
      <c r="Q120" s="10"/>
      <c r="R120" s="56"/>
      <c r="S120" s="94"/>
      <c r="T120" s="10"/>
      <c r="U120" s="95"/>
      <c r="V120" s="102"/>
      <c r="W120" s="10">
        <v>18</v>
      </c>
      <c r="X120" s="95">
        <v>2</v>
      </c>
      <c r="Y120" s="94"/>
      <c r="Z120" s="10"/>
      <c r="AA120" s="136"/>
      <c r="AB120" s="32"/>
      <c r="AC120" s="32"/>
      <c r="AD120" s="32"/>
    </row>
    <row r="121" spans="1:30" s="26" customFormat="1" ht="15" customHeight="1" thickBot="1">
      <c r="A121" s="70">
        <v>44</v>
      </c>
      <c r="B121" s="190" t="s">
        <v>71</v>
      </c>
      <c r="C121" s="151" t="s">
        <v>110</v>
      </c>
      <c r="D121" s="151" t="s">
        <v>50</v>
      </c>
      <c r="E121" s="183" t="s">
        <v>102</v>
      </c>
      <c r="F121" s="227">
        <v>60</v>
      </c>
      <c r="G121" s="109">
        <v>30</v>
      </c>
      <c r="H121" s="110">
        <f t="shared" si="17"/>
        <v>150</v>
      </c>
      <c r="I121" s="225">
        <v>6</v>
      </c>
      <c r="J121" s="182"/>
      <c r="K121" s="151"/>
      <c r="L121" s="124"/>
      <c r="M121" s="180"/>
      <c r="N121" s="151"/>
      <c r="O121" s="181"/>
      <c r="P121" s="182">
        <v>30</v>
      </c>
      <c r="Q121" s="151">
        <v>30</v>
      </c>
      <c r="R121" s="124">
        <v>6</v>
      </c>
      <c r="S121" s="180"/>
      <c r="T121" s="151"/>
      <c r="U121" s="181"/>
      <c r="V121" s="182"/>
      <c r="W121" s="151"/>
      <c r="X121" s="181"/>
      <c r="Y121" s="180"/>
      <c r="Z121" s="151"/>
      <c r="AA121" s="183"/>
      <c r="AB121" s="32"/>
      <c r="AC121" s="32"/>
      <c r="AD121" s="32"/>
    </row>
    <row r="122" spans="1:30" s="26" customFormat="1" ht="15.95" customHeight="1" thickTop="1" thickBot="1">
      <c r="A122" s="316" t="s">
        <v>166</v>
      </c>
      <c r="B122" s="317"/>
      <c r="C122" s="174">
        <f t="shared" ref="C122:O122" si="18">SUM(C123:C143)</f>
        <v>0</v>
      </c>
      <c r="D122" s="174">
        <f t="shared" si="18"/>
        <v>0</v>
      </c>
      <c r="E122" s="178">
        <f t="shared" si="18"/>
        <v>0</v>
      </c>
      <c r="F122" s="228">
        <f>SUM(F123:F143)</f>
        <v>420</v>
      </c>
      <c r="G122" s="184">
        <f>SUM(G123:G143)</f>
        <v>274</v>
      </c>
      <c r="H122" s="184">
        <f>SUM(H123:H143)</f>
        <v>1675</v>
      </c>
      <c r="I122" s="178">
        <f>SUM(I123:I143)</f>
        <v>67</v>
      </c>
      <c r="J122" s="186">
        <f t="shared" si="18"/>
        <v>0</v>
      </c>
      <c r="K122" s="184">
        <f t="shared" si="18"/>
        <v>0</v>
      </c>
      <c r="L122" s="174">
        <f t="shared" si="18"/>
        <v>0</v>
      </c>
      <c r="M122" s="185">
        <f>SUM(M123:M143)</f>
        <v>0</v>
      </c>
      <c r="N122" s="184">
        <f t="shared" si="18"/>
        <v>0</v>
      </c>
      <c r="O122" s="176">
        <f t="shared" si="18"/>
        <v>0</v>
      </c>
      <c r="P122" s="186">
        <f t="shared" ref="P122:AA122" si="19">SUM(P123:P143)</f>
        <v>58</v>
      </c>
      <c r="Q122" s="184">
        <f t="shared" si="19"/>
        <v>48</v>
      </c>
      <c r="R122" s="174">
        <f t="shared" si="19"/>
        <v>16</v>
      </c>
      <c r="S122" s="185">
        <f t="shared" si="19"/>
        <v>48</v>
      </c>
      <c r="T122" s="184">
        <f t="shared" si="19"/>
        <v>56</v>
      </c>
      <c r="U122" s="176">
        <f t="shared" si="19"/>
        <v>14</v>
      </c>
      <c r="V122" s="186">
        <f t="shared" si="19"/>
        <v>10</v>
      </c>
      <c r="W122" s="184">
        <f t="shared" si="19"/>
        <v>80</v>
      </c>
      <c r="X122" s="176">
        <f t="shared" si="19"/>
        <v>15</v>
      </c>
      <c r="Y122" s="185">
        <f t="shared" si="19"/>
        <v>30</v>
      </c>
      <c r="Z122" s="184">
        <f t="shared" si="19"/>
        <v>90</v>
      </c>
      <c r="AA122" s="178">
        <f t="shared" si="19"/>
        <v>22</v>
      </c>
      <c r="AB122" s="32"/>
      <c r="AC122" s="32"/>
      <c r="AD122" s="32"/>
    </row>
    <row r="123" spans="1:30" s="26" customFormat="1" ht="15" customHeight="1" thickTop="1">
      <c r="A123" s="189">
        <v>25</v>
      </c>
      <c r="B123" s="73" t="s">
        <v>71</v>
      </c>
      <c r="C123" s="7" t="s">
        <v>110</v>
      </c>
      <c r="D123" s="7" t="s">
        <v>50</v>
      </c>
      <c r="E123" s="143" t="s">
        <v>102</v>
      </c>
      <c r="F123" s="251">
        <v>60</v>
      </c>
      <c r="G123" s="252">
        <v>30</v>
      </c>
      <c r="H123" s="253">
        <f>25*I123</f>
        <v>150</v>
      </c>
      <c r="I123" s="254">
        <v>6</v>
      </c>
      <c r="J123" s="222"/>
      <c r="K123" s="142"/>
      <c r="L123" s="120"/>
      <c r="M123" s="173"/>
      <c r="N123" s="119"/>
      <c r="O123" s="126"/>
      <c r="P123" s="62">
        <v>30</v>
      </c>
      <c r="Q123" s="7">
        <v>30</v>
      </c>
      <c r="R123" s="65">
        <v>6</v>
      </c>
      <c r="S123" s="61"/>
      <c r="T123" s="7"/>
      <c r="U123" s="60"/>
      <c r="V123" s="62"/>
      <c r="W123" s="7"/>
      <c r="X123" s="60"/>
      <c r="Y123" s="61"/>
      <c r="Z123" s="7"/>
      <c r="AA123" s="143"/>
      <c r="AB123" s="32"/>
      <c r="AC123" s="32"/>
      <c r="AD123" s="32"/>
    </row>
    <row r="124" spans="1:30" s="26" customFormat="1" ht="15" customHeight="1">
      <c r="A124" s="69">
        <v>26</v>
      </c>
      <c r="B124" s="39" t="s">
        <v>149</v>
      </c>
      <c r="C124" s="9" t="s">
        <v>110</v>
      </c>
      <c r="D124" s="9" t="s">
        <v>50</v>
      </c>
      <c r="E124" s="134" t="s">
        <v>52</v>
      </c>
      <c r="F124" s="255">
        <v>18</v>
      </c>
      <c r="G124" s="122">
        <v>18</v>
      </c>
      <c r="H124" s="123">
        <f t="shared" ref="H124:H134" si="20">25*I124</f>
        <v>50</v>
      </c>
      <c r="I124" s="256">
        <v>2</v>
      </c>
      <c r="J124" s="102"/>
      <c r="K124" s="10"/>
      <c r="L124" s="117"/>
      <c r="M124" s="91"/>
      <c r="N124" s="92"/>
      <c r="O124" s="93"/>
      <c r="P124" s="16"/>
      <c r="Q124" s="9"/>
      <c r="R124" s="18"/>
      <c r="S124" s="19"/>
      <c r="T124" s="9"/>
      <c r="U124" s="17"/>
      <c r="V124" s="16"/>
      <c r="W124" s="9">
        <v>18</v>
      </c>
      <c r="X124" s="17">
        <v>2</v>
      </c>
      <c r="Y124" s="19"/>
      <c r="Z124" s="9"/>
      <c r="AA124" s="134"/>
      <c r="AB124" s="32"/>
      <c r="AC124" s="32"/>
      <c r="AD124" s="32"/>
    </row>
    <row r="125" spans="1:30" s="26" customFormat="1" ht="15" customHeight="1">
      <c r="A125" s="69">
        <v>27</v>
      </c>
      <c r="B125" s="39" t="s">
        <v>150</v>
      </c>
      <c r="C125" s="9" t="s">
        <v>110</v>
      </c>
      <c r="D125" s="9" t="s">
        <v>50</v>
      </c>
      <c r="E125" s="134" t="s">
        <v>51</v>
      </c>
      <c r="F125" s="255">
        <v>10</v>
      </c>
      <c r="G125" s="122">
        <v>0</v>
      </c>
      <c r="H125" s="123">
        <f t="shared" si="20"/>
        <v>50</v>
      </c>
      <c r="I125" s="256">
        <v>2</v>
      </c>
      <c r="J125" s="102"/>
      <c r="K125" s="10"/>
      <c r="L125" s="117"/>
      <c r="M125" s="91"/>
      <c r="N125" s="92"/>
      <c r="O125" s="93"/>
      <c r="P125" s="16">
        <v>10</v>
      </c>
      <c r="Q125" s="9"/>
      <c r="R125" s="18">
        <v>2</v>
      </c>
      <c r="S125" s="19"/>
      <c r="T125" s="9"/>
      <c r="U125" s="17"/>
      <c r="V125" s="16"/>
      <c r="W125" s="9"/>
      <c r="X125" s="17"/>
      <c r="Y125" s="19"/>
      <c r="Z125" s="9"/>
      <c r="AA125" s="134"/>
      <c r="AB125" s="32"/>
      <c r="AC125" s="32"/>
      <c r="AD125" s="32"/>
    </row>
    <row r="126" spans="1:30" s="26" customFormat="1" ht="15" customHeight="1">
      <c r="A126" s="69">
        <v>28</v>
      </c>
      <c r="B126" s="39" t="s">
        <v>151</v>
      </c>
      <c r="C126" s="9" t="s">
        <v>110</v>
      </c>
      <c r="D126" s="9" t="s">
        <v>50</v>
      </c>
      <c r="E126" s="134" t="s">
        <v>51</v>
      </c>
      <c r="F126" s="255">
        <v>10</v>
      </c>
      <c r="G126" s="122">
        <v>0</v>
      </c>
      <c r="H126" s="123">
        <f t="shared" si="20"/>
        <v>50</v>
      </c>
      <c r="I126" s="256">
        <v>2</v>
      </c>
      <c r="J126" s="102"/>
      <c r="K126" s="10"/>
      <c r="L126" s="117"/>
      <c r="M126" s="91"/>
      <c r="N126" s="92"/>
      <c r="O126" s="93"/>
      <c r="P126" s="16"/>
      <c r="Q126" s="9"/>
      <c r="R126" s="18"/>
      <c r="S126" s="19">
        <v>10</v>
      </c>
      <c r="T126" s="9"/>
      <c r="U126" s="17">
        <v>2</v>
      </c>
      <c r="V126" s="16"/>
      <c r="W126" s="9"/>
      <c r="X126" s="17"/>
      <c r="Y126" s="19"/>
      <c r="Z126" s="9"/>
      <c r="AA126" s="134"/>
      <c r="AB126" s="32"/>
      <c r="AC126" s="32"/>
      <c r="AD126" s="32"/>
    </row>
    <row r="127" spans="1:30" s="26" customFormat="1" ht="15" customHeight="1">
      <c r="A127" s="69">
        <v>29</v>
      </c>
      <c r="B127" s="39" t="s">
        <v>152</v>
      </c>
      <c r="C127" s="9" t="s">
        <v>110</v>
      </c>
      <c r="D127" s="9" t="s">
        <v>50</v>
      </c>
      <c r="E127" s="134" t="s">
        <v>51</v>
      </c>
      <c r="F127" s="255">
        <v>18</v>
      </c>
      <c r="G127" s="122">
        <v>0</v>
      </c>
      <c r="H127" s="123">
        <f t="shared" si="20"/>
        <v>50</v>
      </c>
      <c r="I127" s="256">
        <v>2</v>
      </c>
      <c r="J127" s="102"/>
      <c r="K127" s="10"/>
      <c r="L127" s="117"/>
      <c r="M127" s="91"/>
      <c r="N127" s="92"/>
      <c r="O127" s="93"/>
      <c r="P127" s="16"/>
      <c r="Q127" s="9"/>
      <c r="R127" s="18"/>
      <c r="S127" s="19">
        <v>18</v>
      </c>
      <c r="T127" s="9"/>
      <c r="U127" s="17">
        <v>2</v>
      </c>
      <c r="V127" s="16"/>
      <c r="W127" s="9"/>
      <c r="X127" s="17"/>
      <c r="Y127" s="19"/>
      <c r="Z127" s="9"/>
      <c r="AA127" s="134"/>
      <c r="AB127" s="32"/>
      <c r="AC127" s="32"/>
      <c r="AD127" s="32"/>
    </row>
    <row r="128" spans="1:30" s="30" customFormat="1" ht="15" customHeight="1">
      <c r="A128" s="69">
        <v>30</v>
      </c>
      <c r="B128" s="39" t="s">
        <v>153</v>
      </c>
      <c r="C128" s="10" t="s">
        <v>110</v>
      </c>
      <c r="D128" s="10" t="s">
        <v>50</v>
      </c>
      <c r="E128" s="136" t="s">
        <v>45</v>
      </c>
      <c r="F128" s="255">
        <v>18</v>
      </c>
      <c r="G128" s="122">
        <v>18</v>
      </c>
      <c r="H128" s="123">
        <f t="shared" si="20"/>
        <v>75</v>
      </c>
      <c r="I128" s="256">
        <v>3</v>
      </c>
      <c r="J128" s="102"/>
      <c r="K128" s="10"/>
      <c r="L128" s="56"/>
      <c r="M128" s="94"/>
      <c r="N128" s="10"/>
      <c r="O128" s="95"/>
      <c r="P128" s="102"/>
      <c r="Q128" s="10"/>
      <c r="R128" s="56"/>
      <c r="S128" s="94"/>
      <c r="T128" s="10"/>
      <c r="U128" s="95"/>
      <c r="V128" s="102"/>
      <c r="W128" s="10">
        <v>18</v>
      </c>
      <c r="X128" s="95">
        <v>3</v>
      </c>
      <c r="Y128" s="94"/>
      <c r="Z128" s="10"/>
      <c r="AA128" s="136"/>
      <c r="AB128" s="44"/>
      <c r="AC128" s="44"/>
      <c r="AD128" s="44"/>
    </row>
    <row r="129" spans="1:30" s="30" customFormat="1" ht="15" customHeight="1">
      <c r="A129" s="69">
        <v>31</v>
      </c>
      <c r="B129" s="39" t="s">
        <v>183</v>
      </c>
      <c r="C129" s="10" t="s">
        <v>110</v>
      </c>
      <c r="D129" s="10" t="s">
        <v>50</v>
      </c>
      <c r="E129" s="136" t="s">
        <v>102</v>
      </c>
      <c r="F129" s="255">
        <v>18</v>
      </c>
      <c r="G129" s="122">
        <v>10</v>
      </c>
      <c r="H129" s="123">
        <f t="shared" si="20"/>
        <v>100</v>
      </c>
      <c r="I129" s="256">
        <v>4</v>
      </c>
      <c r="J129" s="102"/>
      <c r="K129" s="10"/>
      <c r="L129" s="56"/>
      <c r="M129" s="94"/>
      <c r="N129" s="10"/>
      <c r="O129" s="95"/>
      <c r="P129" s="102">
        <v>8</v>
      </c>
      <c r="Q129" s="10">
        <v>10</v>
      </c>
      <c r="R129" s="56">
        <v>4</v>
      </c>
      <c r="S129" s="94"/>
      <c r="T129" s="10"/>
      <c r="U129" s="95"/>
      <c r="V129" s="102"/>
      <c r="W129" s="10"/>
      <c r="X129" s="95"/>
      <c r="Y129" s="94"/>
      <c r="Z129" s="10"/>
      <c r="AA129" s="136"/>
      <c r="AB129" s="44"/>
      <c r="AC129" s="44"/>
      <c r="AD129" s="44"/>
    </row>
    <row r="130" spans="1:30" s="30" customFormat="1" ht="15" customHeight="1">
      <c r="A130" s="69">
        <v>32</v>
      </c>
      <c r="B130" s="39" t="s">
        <v>178</v>
      </c>
      <c r="C130" s="10" t="s">
        <v>110</v>
      </c>
      <c r="D130" s="10" t="s">
        <v>50</v>
      </c>
      <c r="E130" s="136" t="s">
        <v>102</v>
      </c>
      <c r="F130" s="255">
        <v>28</v>
      </c>
      <c r="G130" s="122">
        <v>18</v>
      </c>
      <c r="H130" s="123">
        <f t="shared" si="20"/>
        <v>100</v>
      </c>
      <c r="I130" s="256">
        <v>4</v>
      </c>
      <c r="J130" s="102"/>
      <c r="K130" s="10"/>
      <c r="L130" s="56"/>
      <c r="M130" s="94"/>
      <c r="N130" s="10"/>
      <c r="O130" s="95"/>
      <c r="P130" s="102"/>
      <c r="Q130" s="10"/>
      <c r="R130" s="56"/>
      <c r="S130" s="94">
        <v>10</v>
      </c>
      <c r="T130" s="10">
        <v>18</v>
      </c>
      <c r="U130" s="95">
        <v>4</v>
      </c>
      <c r="V130" s="102"/>
      <c r="W130" s="10"/>
      <c r="X130" s="95"/>
      <c r="Y130" s="94"/>
      <c r="Z130" s="10"/>
      <c r="AA130" s="136"/>
      <c r="AB130" s="44"/>
      <c r="AC130" s="44"/>
      <c r="AD130" s="44"/>
    </row>
    <row r="131" spans="1:30" s="30" customFormat="1" ht="15" customHeight="1">
      <c r="A131" s="69">
        <v>33</v>
      </c>
      <c r="B131" s="39" t="s">
        <v>154</v>
      </c>
      <c r="C131" s="10" t="s">
        <v>110</v>
      </c>
      <c r="D131" s="10" t="s">
        <v>50</v>
      </c>
      <c r="E131" s="136" t="s">
        <v>56</v>
      </c>
      <c r="F131" s="255">
        <v>18</v>
      </c>
      <c r="G131" s="122">
        <v>18</v>
      </c>
      <c r="H131" s="123">
        <f t="shared" si="20"/>
        <v>75</v>
      </c>
      <c r="I131" s="256">
        <v>3</v>
      </c>
      <c r="J131" s="102"/>
      <c r="K131" s="10"/>
      <c r="L131" s="56"/>
      <c r="M131" s="94"/>
      <c r="N131" s="10"/>
      <c r="O131" s="95"/>
      <c r="P131" s="102"/>
      <c r="Q131" s="10"/>
      <c r="R131" s="56"/>
      <c r="S131" s="94"/>
      <c r="T131" s="10"/>
      <c r="U131" s="95"/>
      <c r="V131" s="102"/>
      <c r="W131" s="10">
        <v>18</v>
      </c>
      <c r="X131" s="95">
        <v>3</v>
      </c>
      <c r="Y131" s="94"/>
      <c r="Z131" s="10"/>
      <c r="AA131" s="136"/>
      <c r="AB131" s="44"/>
      <c r="AC131" s="44"/>
      <c r="AD131" s="44"/>
    </row>
    <row r="132" spans="1:30" s="30" customFormat="1" ht="15" customHeight="1">
      <c r="A132" s="69">
        <v>34</v>
      </c>
      <c r="B132" s="39" t="s">
        <v>155</v>
      </c>
      <c r="C132" s="10" t="s">
        <v>110</v>
      </c>
      <c r="D132" s="10" t="s">
        <v>50</v>
      </c>
      <c r="E132" s="136" t="s">
        <v>56</v>
      </c>
      <c r="F132" s="255">
        <v>18</v>
      </c>
      <c r="G132" s="122">
        <v>18</v>
      </c>
      <c r="H132" s="123">
        <f t="shared" si="20"/>
        <v>100</v>
      </c>
      <c r="I132" s="256">
        <v>4</v>
      </c>
      <c r="J132" s="102"/>
      <c r="K132" s="10"/>
      <c r="L132" s="56"/>
      <c r="M132" s="94"/>
      <c r="N132" s="10"/>
      <c r="O132" s="95"/>
      <c r="P132" s="102"/>
      <c r="Q132" s="10"/>
      <c r="R132" s="56"/>
      <c r="S132" s="94"/>
      <c r="T132" s="10"/>
      <c r="U132" s="95"/>
      <c r="V132" s="102"/>
      <c r="W132" s="10"/>
      <c r="X132" s="95"/>
      <c r="Y132" s="94"/>
      <c r="Z132" s="10">
        <v>18</v>
      </c>
      <c r="AA132" s="136">
        <v>4</v>
      </c>
      <c r="AB132" s="44"/>
      <c r="AC132" s="44"/>
      <c r="AD132" s="44"/>
    </row>
    <row r="133" spans="1:30" s="30" customFormat="1" ht="15" customHeight="1">
      <c r="A133" s="69">
        <v>35</v>
      </c>
      <c r="B133" s="39" t="s">
        <v>179</v>
      </c>
      <c r="C133" s="10" t="s">
        <v>110</v>
      </c>
      <c r="D133" s="10" t="s">
        <v>50</v>
      </c>
      <c r="E133" s="136" t="s">
        <v>102</v>
      </c>
      <c r="F133" s="255">
        <v>28</v>
      </c>
      <c r="G133" s="122">
        <v>18</v>
      </c>
      <c r="H133" s="123">
        <f t="shared" si="20"/>
        <v>125</v>
      </c>
      <c r="I133" s="256">
        <v>5</v>
      </c>
      <c r="J133" s="102"/>
      <c r="K133" s="10"/>
      <c r="L133" s="56"/>
      <c r="M133" s="94"/>
      <c r="N133" s="10"/>
      <c r="O133" s="95"/>
      <c r="P133" s="102"/>
      <c r="Q133" s="10"/>
      <c r="R133" s="56"/>
      <c r="S133" s="94"/>
      <c r="T133" s="10"/>
      <c r="U133" s="95"/>
      <c r="V133" s="102"/>
      <c r="W133" s="10"/>
      <c r="X133" s="95"/>
      <c r="Y133" s="94">
        <v>10</v>
      </c>
      <c r="Z133" s="10">
        <v>18</v>
      </c>
      <c r="AA133" s="136">
        <v>5</v>
      </c>
      <c r="AB133" s="44"/>
      <c r="AC133" s="44"/>
      <c r="AD133" s="44"/>
    </row>
    <row r="134" spans="1:30" s="30" customFormat="1" ht="15" customHeight="1">
      <c r="A134" s="69">
        <v>36</v>
      </c>
      <c r="B134" s="46" t="s">
        <v>156</v>
      </c>
      <c r="C134" s="10" t="s">
        <v>110</v>
      </c>
      <c r="D134" s="10" t="s">
        <v>50</v>
      </c>
      <c r="E134" s="136" t="s">
        <v>56</v>
      </c>
      <c r="F134" s="255">
        <v>18</v>
      </c>
      <c r="G134" s="122">
        <v>18</v>
      </c>
      <c r="H134" s="123">
        <f t="shared" si="20"/>
        <v>75</v>
      </c>
      <c r="I134" s="256">
        <v>3</v>
      </c>
      <c r="J134" s="102"/>
      <c r="K134" s="10"/>
      <c r="L134" s="56"/>
      <c r="M134" s="94"/>
      <c r="N134" s="10"/>
      <c r="O134" s="95"/>
      <c r="P134" s="102"/>
      <c r="Q134" s="10"/>
      <c r="R134" s="56"/>
      <c r="S134" s="94"/>
      <c r="T134" s="10"/>
      <c r="U134" s="95"/>
      <c r="V134" s="102"/>
      <c r="W134" s="10"/>
      <c r="X134" s="95"/>
      <c r="Y134" s="94"/>
      <c r="Z134" s="10">
        <v>18</v>
      </c>
      <c r="AA134" s="136">
        <v>3</v>
      </c>
      <c r="AB134" s="44"/>
      <c r="AC134" s="44"/>
      <c r="AD134" s="44"/>
    </row>
    <row r="135" spans="1:30" s="30" customFormat="1" ht="15" customHeight="1">
      <c r="A135" s="69">
        <v>37</v>
      </c>
      <c r="B135" s="66" t="s">
        <v>157</v>
      </c>
      <c r="C135" s="10" t="s">
        <v>110</v>
      </c>
      <c r="D135" s="10" t="s">
        <v>50</v>
      </c>
      <c r="E135" s="136" t="s">
        <v>102</v>
      </c>
      <c r="F135" s="255">
        <v>18</v>
      </c>
      <c r="G135" s="122">
        <v>8</v>
      </c>
      <c r="H135" s="123">
        <f t="shared" ref="H135:H143" si="21">25*I135</f>
        <v>100</v>
      </c>
      <c r="I135" s="256">
        <v>4</v>
      </c>
      <c r="J135" s="102"/>
      <c r="K135" s="10"/>
      <c r="L135" s="56"/>
      <c r="M135" s="94"/>
      <c r="N135" s="10"/>
      <c r="O135" s="95"/>
      <c r="P135" s="102"/>
      <c r="Q135" s="10"/>
      <c r="R135" s="56"/>
      <c r="S135" s="94"/>
      <c r="T135" s="10"/>
      <c r="U135" s="95"/>
      <c r="V135" s="102">
        <v>10</v>
      </c>
      <c r="W135" s="10">
        <v>8</v>
      </c>
      <c r="X135" s="95">
        <v>4</v>
      </c>
      <c r="Y135" s="94"/>
      <c r="Z135" s="10"/>
      <c r="AA135" s="136"/>
      <c r="AB135" s="44"/>
      <c r="AC135" s="44"/>
      <c r="AD135" s="44"/>
    </row>
    <row r="136" spans="1:30" s="30" customFormat="1" ht="15" customHeight="1">
      <c r="A136" s="69">
        <v>38</v>
      </c>
      <c r="B136" s="66" t="s">
        <v>158</v>
      </c>
      <c r="C136" s="10" t="s">
        <v>110</v>
      </c>
      <c r="D136" s="10" t="s">
        <v>50</v>
      </c>
      <c r="E136" s="136" t="s">
        <v>102</v>
      </c>
      <c r="F136" s="255">
        <v>18</v>
      </c>
      <c r="G136" s="122">
        <v>8</v>
      </c>
      <c r="H136" s="123">
        <f t="shared" si="21"/>
        <v>100</v>
      </c>
      <c r="I136" s="256">
        <v>4</v>
      </c>
      <c r="J136" s="102"/>
      <c r="K136" s="10"/>
      <c r="L136" s="56"/>
      <c r="M136" s="94"/>
      <c r="N136" s="10"/>
      <c r="O136" s="95"/>
      <c r="P136" s="102">
        <v>10</v>
      </c>
      <c r="Q136" s="10">
        <v>8</v>
      </c>
      <c r="R136" s="56">
        <v>4</v>
      </c>
      <c r="S136" s="94"/>
      <c r="T136" s="10"/>
      <c r="U136" s="95"/>
      <c r="V136" s="102"/>
      <c r="W136" s="10"/>
      <c r="X136" s="95"/>
      <c r="Y136" s="94"/>
      <c r="Z136" s="28"/>
      <c r="AA136" s="136"/>
      <c r="AB136" s="44"/>
      <c r="AC136" s="44"/>
      <c r="AD136" s="44"/>
    </row>
    <row r="137" spans="1:30" s="30" customFormat="1" ht="15" customHeight="1">
      <c r="A137" s="69">
        <v>39</v>
      </c>
      <c r="B137" s="66" t="s">
        <v>180</v>
      </c>
      <c r="C137" s="10" t="s">
        <v>110</v>
      </c>
      <c r="D137" s="10" t="s">
        <v>50</v>
      </c>
      <c r="E137" s="136" t="s">
        <v>102</v>
      </c>
      <c r="F137" s="255">
        <v>18</v>
      </c>
      <c r="G137" s="122">
        <v>8</v>
      </c>
      <c r="H137" s="123">
        <f t="shared" si="21"/>
        <v>75</v>
      </c>
      <c r="I137" s="256">
        <v>3</v>
      </c>
      <c r="J137" s="102"/>
      <c r="K137" s="10"/>
      <c r="L137" s="56"/>
      <c r="M137" s="94"/>
      <c r="N137" s="10"/>
      <c r="O137" s="95"/>
      <c r="P137" s="102"/>
      <c r="Q137" s="10"/>
      <c r="R137" s="56"/>
      <c r="S137" s="94">
        <v>10</v>
      </c>
      <c r="T137" s="10">
        <v>8</v>
      </c>
      <c r="U137" s="95">
        <v>3</v>
      </c>
      <c r="V137" s="102"/>
      <c r="W137" s="10"/>
      <c r="X137" s="95"/>
      <c r="Y137" s="94"/>
      <c r="Z137" s="10"/>
      <c r="AA137" s="136"/>
      <c r="AB137" s="44"/>
      <c r="AC137" s="44"/>
      <c r="AD137" s="44"/>
    </row>
    <row r="138" spans="1:30" s="30" customFormat="1" ht="15" customHeight="1">
      <c r="A138" s="69">
        <v>40</v>
      </c>
      <c r="B138" s="66" t="s">
        <v>182</v>
      </c>
      <c r="C138" s="10" t="s">
        <v>110</v>
      </c>
      <c r="D138" s="10" t="s">
        <v>50</v>
      </c>
      <c r="E138" s="136" t="s">
        <v>56</v>
      </c>
      <c r="F138" s="255">
        <v>18</v>
      </c>
      <c r="G138" s="122">
        <v>18</v>
      </c>
      <c r="H138" s="123">
        <f t="shared" si="21"/>
        <v>75</v>
      </c>
      <c r="I138" s="256">
        <v>3</v>
      </c>
      <c r="J138" s="102"/>
      <c r="K138" s="10"/>
      <c r="L138" s="56"/>
      <c r="M138" s="94"/>
      <c r="N138" s="10"/>
      <c r="O138" s="95"/>
      <c r="P138" s="102"/>
      <c r="Q138" s="10"/>
      <c r="R138" s="56"/>
      <c r="S138" s="94"/>
      <c r="T138" s="10"/>
      <c r="U138" s="95"/>
      <c r="V138" s="102"/>
      <c r="W138" s="10">
        <v>18</v>
      </c>
      <c r="X138" s="95">
        <v>3</v>
      </c>
      <c r="Y138" s="94"/>
      <c r="Z138" s="10"/>
      <c r="AA138" s="136"/>
      <c r="AB138" s="44"/>
      <c r="AC138" s="44"/>
      <c r="AD138" s="44"/>
    </row>
    <row r="139" spans="1:30" s="30" customFormat="1" ht="15" customHeight="1">
      <c r="A139" s="69">
        <v>41</v>
      </c>
      <c r="B139" s="66" t="s">
        <v>159</v>
      </c>
      <c r="C139" s="10" t="s">
        <v>110</v>
      </c>
      <c r="D139" s="10" t="s">
        <v>50</v>
      </c>
      <c r="E139" s="136" t="s">
        <v>51</v>
      </c>
      <c r="F139" s="255">
        <v>10</v>
      </c>
      <c r="G139" s="122">
        <v>0</v>
      </c>
      <c r="H139" s="123">
        <f t="shared" si="21"/>
        <v>50</v>
      </c>
      <c r="I139" s="256">
        <v>2</v>
      </c>
      <c r="J139" s="102"/>
      <c r="K139" s="10"/>
      <c r="L139" s="56"/>
      <c r="M139" s="94"/>
      <c r="N139" s="10"/>
      <c r="O139" s="95"/>
      <c r="P139" s="102"/>
      <c r="Q139" s="10"/>
      <c r="R139" s="56"/>
      <c r="S139" s="94"/>
      <c r="T139" s="10"/>
      <c r="U139" s="95"/>
      <c r="V139" s="102"/>
      <c r="W139" s="10"/>
      <c r="X139" s="95"/>
      <c r="Y139" s="94">
        <v>10</v>
      </c>
      <c r="Z139" s="10"/>
      <c r="AA139" s="136">
        <v>2</v>
      </c>
      <c r="AB139" s="44"/>
      <c r="AC139" s="44"/>
      <c r="AD139" s="44"/>
    </row>
    <row r="140" spans="1:30" s="30" customFormat="1" ht="15" customHeight="1">
      <c r="A140" s="69">
        <v>42</v>
      </c>
      <c r="B140" s="66" t="s">
        <v>160</v>
      </c>
      <c r="C140" s="10" t="s">
        <v>110</v>
      </c>
      <c r="D140" s="10" t="s">
        <v>50</v>
      </c>
      <c r="E140" s="136" t="s">
        <v>56</v>
      </c>
      <c r="F140" s="255">
        <v>18</v>
      </c>
      <c r="G140" s="122">
        <v>18</v>
      </c>
      <c r="H140" s="123">
        <f t="shared" si="21"/>
        <v>75</v>
      </c>
      <c r="I140" s="256">
        <v>3</v>
      </c>
      <c r="J140" s="102"/>
      <c r="K140" s="10"/>
      <c r="L140" s="56"/>
      <c r="M140" s="94"/>
      <c r="N140" s="10"/>
      <c r="O140" s="95"/>
      <c r="P140" s="102"/>
      <c r="Q140" s="10"/>
      <c r="R140" s="56"/>
      <c r="S140" s="94"/>
      <c r="T140" s="10"/>
      <c r="U140" s="95"/>
      <c r="V140" s="102"/>
      <c r="W140" s="10"/>
      <c r="X140" s="95"/>
      <c r="Y140" s="94"/>
      <c r="Z140" s="10">
        <v>18</v>
      </c>
      <c r="AA140" s="136">
        <v>3</v>
      </c>
      <c r="AB140" s="44"/>
      <c r="AC140" s="44"/>
      <c r="AD140" s="44"/>
    </row>
    <row r="141" spans="1:30" s="30" customFormat="1" ht="15" customHeight="1">
      <c r="A141" s="70">
        <v>43</v>
      </c>
      <c r="B141" s="66" t="s">
        <v>161</v>
      </c>
      <c r="C141" s="10" t="s">
        <v>110</v>
      </c>
      <c r="D141" s="10" t="s">
        <v>50</v>
      </c>
      <c r="E141" s="136" t="s">
        <v>52</v>
      </c>
      <c r="F141" s="255">
        <v>18</v>
      </c>
      <c r="G141" s="122">
        <v>18</v>
      </c>
      <c r="H141" s="123">
        <f t="shared" si="21"/>
        <v>75</v>
      </c>
      <c r="I141" s="256">
        <v>3</v>
      </c>
      <c r="J141" s="102"/>
      <c r="K141" s="10"/>
      <c r="L141" s="56"/>
      <c r="M141" s="94"/>
      <c r="N141" s="10"/>
      <c r="O141" s="95"/>
      <c r="P141" s="102"/>
      <c r="Q141" s="10"/>
      <c r="R141" s="56"/>
      <c r="S141" s="94"/>
      <c r="T141" s="10"/>
      <c r="U141" s="95"/>
      <c r="V141" s="102"/>
      <c r="W141" s="10"/>
      <c r="X141" s="95"/>
      <c r="Y141" s="94"/>
      <c r="Z141" s="10">
        <v>18</v>
      </c>
      <c r="AA141" s="136">
        <v>3</v>
      </c>
      <c r="AB141" s="44"/>
      <c r="AC141" s="44"/>
      <c r="AD141" s="44"/>
    </row>
    <row r="142" spans="1:30" s="303" customFormat="1" ht="15" customHeight="1">
      <c r="A142" s="69">
        <v>44</v>
      </c>
      <c r="B142" s="179" t="s">
        <v>74</v>
      </c>
      <c r="C142" s="151" t="s">
        <v>110</v>
      </c>
      <c r="D142" s="151" t="s">
        <v>50</v>
      </c>
      <c r="E142" s="183" t="s">
        <v>56</v>
      </c>
      <c r="F142" s="227">
        <v>30</v>
      </c>
      <c r="G142" s="109">
        <v>30</v>
      </c>
      <c r="H142" s="110">
        <v>75</v>
      </c>
      <c r="I142" s="225">
        <v>3</v>
      </c>
      <c r="J142" s="182"/>
      <c r="K142" s="151"/>
      <c r="L142" s="124"/>
      <c r="M142" s="180"/>
      <c r="N142" s="151"/>
      <c r="O142" s="181"/>
      <c r="P142" s="182"/>
      <c r="Q142" s="151"/>
      <c r="R142" s="124"/>
      <c r="S142" s="180"/>
      <c r="T142" s="124">
        <v>30</v>
      </c>
      <c r="U142" s="181">
        <v>3</v>
      </c>
      <c r="V142" s="182"/>
      <c r="W142" s="182"/>
      <c r="X142" s="181"/>
      <c r="Y142" s="180"/>
      <c r="Z142" s="151"/>
      <c r="AA142" s="301"/>
      <c r="AB142" s="302"/>
      <c r="AC142" s="302"/>
      <c r="AD142" s="302"/>
    </row>
    <row r="143" spans="1:30" s="26" customFormat="1" ht="15" customHeight="1" thickBot="1">
      <c r="A143" s="70">
        <v>45</v>
      </c>
      <c r="B143" s="191" t="s">
        <v>162</v>
      </c>
      <c r="C143" s="151" t="s">
        <v>110</v>
      </c>
      <c r="D143" s="151" t="s">
        <v>50</v>
      </c>
      <c r="E143" s="140" t="s">
        <v>51</v>
      </c>
      <c r="F143" s="227">
        <v>10</v>
      </c>
      <c r="G143" s="109">
        <v>0</v>
      </c>
      <c r="H143" s="110">
        <f t="shared" si="21"/>
        <v>50</v>
      </c>
      <c r="I143" s="225">
        <v>2</v>
      </c>
      <c r="J143" s="182"/>
      <c r="K143" s="151"/>
      <c r="L143" s="124"/>
      <c r="M143" s="180"/>
      <c r="N143" s="151"/>
      <c r="O143" s="181"/>
      <c r="P143" s="182"/>
      <c r="Q143" s="151"/>
      <c r="R143" s="124"/>
      <c r="S143" s="180"/>
      <c r="T143" s="124"/>
      <c r="U143" s="181"/>
      <c r="V143" s="129"/>
      <c r="W143" s="182"/>
      <c r="X143" s="181"/>
      <c r="Y143" s="180">
        <v>10</v>
      </c>
      <c r="Z143" s="151"/>
      <c r="AA143" s="183">
        <v>2</v>
      </c>
      <c r="AB143" s="32"/>
      <c r="AC143" s="32"/>
      <c r="AD143" s="32"/>
    </row>
    <row r="144" spans="1:30" s="30" customFormat="1" ht="15.95" customHeight="1" thickTop="1">
      <c r="A144" s="338" t="s">
        <v>57</v>
      </c>
      <c r="B144" s="339"/>
      <c r="C144" s="199"/>
      <c r="D144" s="199"/>
      <c r="E144" s="204"/>
      <c r="F144" s="229">
        <f>SUM(F146+F147+F148)</f>
        <v>158</v>
      </c>
      <c r="G144" s="199">
        <f>SUM(G146:G148)</f>
        <v>158</v>
      </c>
      <c r="H144" s="199">
        <f>SUM(H146:H148)</f>
        <v>250</v>
      </c>
      <c r="I144" s="204">
        <f>SUM(I146:I148)</f>
        <v>10</v>
      </c>
      <c r="J144" s="203">
        <f>SUM(J145)</f>
        <v>0</v>
      </c>
      <c r="K144" s="199">
        <f t="shared" ref="K144:AA144" si="22">SUM(K146:K148)</f>
        <v>0</v>
      </c>
      <c r="L144" s="200">
        <f t="shared" si="22"/>
        <v>0</v>
      </c>
      <c r="M144" s="201">
        <f t="shared" si="22"/>
        <v>0</v>
      </c>
      <c r="N144" s="199">
        <f t="shared" si="22"/>
        <v>0</v>
      </c>
      <c r="O144" s="202">
        <f t="shared" si="22"/>
        <v>0</v>
      </c>
      <c r="P144" s="203">
        <f t="shared" si="22"/>
        <v>0</v>
      </c>
      <c r="Q144" s="199">
        <f t="shared" si="22"/>
        <v>30</v>
      </c>
      <c r="R144" s="200">
        <f t="shared" si="22"/>
        <v>2</v>
      </c>
      <c r="S144" s="201">
        <f t="shared" si="22"/>
        <v>0</v>
      </c>
      <c r="T144" s="199">
        <f t="shared" si="22"/>
        <v>34</v>
      </c>
      <c r="U144" s="202">
        <f t="shared" si="22"/>
        <v>2</v>
      </c>
      <c r="V144" s="203">
        <f t="shared" si="22"/>
        <v>0</v>
      </c>
      <c r="W144" s="199">
        <f t="shared" si="22"/>
        <v>94</v>
      </c>
      <c r="X144" s="202">
        <f t="shared" si="22"/>
        <v>6</v>
      </c>
      <c r="Y144" s="201">
        <f t="shared" si="22"/>
        <v>0</v>
      </c>
      <c r="Z144" s="199">
        <f t="shared" si="22"/>
        <v>0</v>
      </c>
      <c r="AA144" s="204">
        <f t="shared" si="22"/>
        <v>0</v>
      </c>
      <c r="AC144" s="44"/>
      <c r="AD144" s="44"/>
    </row>
    <row r="145" spans="1:37" s="26" customFormat="1" ht="15.95" customHeight="1" thickBot="1">
      <c r="A145" s="205"/>
      <c r="B145" s="206" t="s">
        <v>59</v>
      </c>
      <c r="C145" s="207"/>
      <c r="D145" s="207"/>
      <c r="E145" s="212"/>
      <c r="F145" s="205">
        <f t="shared" ref="F145:L145" si="23">SUM(F146:F148)</f>
        <v>158</v>
      </c>
      <c r="G145" s="207">
        <f t="shared" si="23"/>
        <v>158</v>
      </c>
      <c r="H145" s="207">
        <f t="shared" si="23"/>
        <v>250</v>
      </c>
      <c r="I145" s="212">
        <f t="shared" si="23"/>
        <v>10</v>
      </c>
      <c r="J145" s="211">
        <f t="shared" si="23"/>
        <v>0</v>
      </c>
      <c r="K145" s="207">
        <f t="shared" si="23"/>
        <v>0</v>
      </c>
      <c r="L145" s="208">
        <f t="shared" si="23"/>
        <v>0</v>
      </c>
      <c r="M145" s="209">
        <f t="shared" ref="M145:AA145" si="24">SUM(M146:M148)</f>
        <v>0</v>
      </c>
      <c r="N145" s="207">
        <f t="shared" si="24"/>
        <v>0</v>
      </c>
      <c r="O145" s="210">
        <f t="shared" si="24"/>
        <v>0</v>
      </c>
      <c r="P145" s="211">
        <f t="shared" si="24"/>
        <v>0</v>
      </c>
      <c r="Q145" s="207">
        <f>SUM(Q146:Q148)</f>
        <v>30</v>
      </c>
      <c r="R145" s="208">
        <f>SUM(R146:R148)</f>
        <v>2</v>
      </c>
      <c r="S145" s="209">
        <f t="shared" si="24"/>
        <v>0</v>
      </c>
      <c r="T145" s="207">
        <f>SUM(T146:T148)</f>
        <v>34</v>
      </c>
      <c r="U145" s="210">
        <f>SUM(U146:U148)</f>
        <v>2</v>
      </c>
      <c r="V145" s="211">
        <f t="shared" si="24"/>
        <v>0</v>
      </c>
      <c r="W145" s="207">
        <f>SUM(W146:W148)</f>
        <v>94</v>
      </c>
      <c r="X145" s="210">
        <f>SUM(X146:X148)</f>
        <v>6</v>
      </c>
      <c r="Y145" s="209">
        <f t="shared" si="24"/>
        <v>0</v>
      </c>
      <c r="Z145" s="207">
        <f t="shared" si="24"/>
        <v>0</v>
      </c>
      <c r="AA145" s="212">
        <f t="shared" si="24"/>
        <v>0</v>
      </c>
      <c r="AB145" s="44"/>
      <c r="AC145" s="44"/>
      <c r="AD145" s="44"/>
    </row>
    <row r="146" spans="1:37" s="30" customFormat="1" ht="15" customHeight="1" thickTop="1">
      <c r="A146" s="189">
        <v>46</v>
      </c>
      <c r="B146" s="192" t="s">
        <v>58</v>
      </c>
      <c r="C146" s="193" t="s">
        <v>50</v>
      </c>
      <c r="D146" s="193" t="s">
        <v>54</v>
      </c>
      <c r="E146" s="198" t="s">
        <v>45</v>
      </c>
      <c r="F146" s="251">
        <v>8</v>
      </c>
      <c r="G146" s="252">
        <v>8</v>
      </c>
      <c r="H146" s="253">
        <f>25*I146</f>
        <v>0</v>
      </c>
      <c r="I146" s="254">
        <v>0</v>
      </c>
      <c r="J146" s="196"/>
      <c r="K146" s="193"/>
      <c r="L146" s="197"/>
      <c r="M146" s="194"/>
      <c r="N146" s="193"/>
      <c r="O146" s="195"/>
      <c r="P146" s="196"/>
      <c r="Q146" s="193"/>
      <c r="R146" s="197"/>
      <c r="S146" s="194"/>
      <c r="T146" s="193">
        <v>4</v>
      </c>
      <c r="U146" s="195">
        <v>0</v>
      </c>
      <c r="V146" s="196"/>
      <c r="W146" s="193">
        <v>4</v>
      </c>
      <c r="X146" s="195">
        <v>0</v>
      </c>
      <c r="Y146" s="194"/>
      <c r="Z146" s="193"/>
      <c r="AA146" s="198"/>
      <c r="AB146" s="44"/>
      <c r="AC146" s="44"/>
      <c r="AD146" s="44"/>
    </row>
    <row r="147" spans="1:37" s="30" customFormat="1" ht="15" customHeight="1">
      <c r="A147" s="69">
        <v>47</v>
      </c>
      <c r="B147" s="45" t="s">
        <v>131</v>
      </c>
      <c r="C147" s="108" t="s">
        <v>50</v>
      </c>
      <c r="D147" s="108" t="s">
        <v>50</v>
      </c>
      <c r="E147" s="139" t="s">
        <v>45</v>
      </c>
      <c r="F147" s="255">
        <v>30</v>
      </c>
      <c r="G147" s="122">
        <v>30</v>
      </c>
      <c r="H147" s="123">
        <v>50</v>
      </c>
      <c r="I147" s="256">
        <v>2</v>
      </c>
      <c r="J147" s="128"/>
      <c r="K147" s="108"/>
      <c r="L147" s="90"/>
      <c r="M147" s="107"/>
      <c r="N147" s="108"/>
      <c r="O147" s="127"/>
      <c r="P147" s="128"/>
      <c r="Q147" s="108">
        <v>30</v>
      </c>
      <c r="R147" s="90">
        <v>2</v>
      </c>
      <c r="S147" s="107"/>
      <c r="T147" s="108"/>
      <c r="U147" s="127"/>
      <c r="V147" s="128"/>
      <c r="W147" s="108"/>
      <c r="X147" s="127"/>
      <c r="Y147" s="107"/>
      <c r="Z147" s="108"/>
      <c r="AA147" s="139"/>
      <c r="AB147" s="44"/>
      <c r="AC147" s="44"/>
      <c r="AD147" s="44"/>
    </row>
    <row r="148" spans="1:37" s="26" customFormat="1" ht="15" customHeight="1" thickBot="1">
      <c r="A148" s="189">
        <v>48</v>
      </c>
      <c r="B148" s="164" t="s">
        <v>59</v>
      </c>
      <c r="C148" s="8" t="s">
        <v>50</v>
      </c>
      <c r="D148" s="8" t="s">
        <v>50</v>
      </c>
      <c r="E148" s="140" t="s">
        <v>45</v>
      </c>
      <c r="F148" s="227">
        <v>120</v>
      </c>
      <c r="G148" s="109">
        <v>120</v>
      </c>
      <c r="H148" s="110">
        <f>25*I148</f>
        <v>200</v>
      </c>
      <c r="I148" s="225">
        <v>8</v>
      </c>
      <c r="J148" s="129"/>
      <c r="K148" s="8"/>
      <c r="L148" s="130"/>
      <c r="M148" s="131"/>
      <c r="N148" s="8"/>
      <c r="O148" s="132"/>
      <c r="P148" s="129"/>
      <c r="Q148" s="8"/>
      <c r="R148" s="130"/>
      <c r="S148" s="131"/>
      <c r="T148" s="8">
        <v>30</v>
      </c>
      <c r="U148" s="132">
        <v>2</v>
      </c>
      <c r="V148" s="129"/>
      <c r="W148" s="8">
        <v>90</v>
      </c>
      <c r="X148" s="132">
        <v>6</v>
      </c>
      <c r="Y148" s="131"/>
      <c r="Z148" s="8"/>
      <c r="AA148" s="140"/>
      <c r="AB148" s="44"/>
      <c r="AC148" s="44"/>
      <c r="AD148" s="44"/>
    </row>
    <row r="149" spans="1:37" s="26" customFormat="1" ht="15.95" customHeight="1" thickTop="1" thickBot="1">
      <c r="A149" s="340" t="s">
        <v>118</v>
      </c>
      <c r="B149" s="341"/>
      <c r="C149" s="216"/>
      <c r="D149" s="216"/>
      <c r="E149" s="221"/>
      <c r="F149" s="230">
        <f>SUM(F150:F150)</f>
        <v>4</v>
      </c>
      <c r="G149" s="216">
        <f t="shared" ref="G149:AA149" si="25">SUM(G150:G150)</f>
        <v>0</v>
      </c>
      <c r="H149" s="216">
        <f t="shared" si="25"/>
        <v>0</v>
      </c>
      <c r="I149" s="221">
        <f t="shared" si="25"/>
        <v>0</v>
      </c>
      <c r="J149" s="220">
        <f>SUM(J150:J150)</f>
        <v>4</v>
      </c>
      <c r="K149" s="216">
        <f t="shared" si="25"/>
        <v>0</v>
      </c>
      <c r="L149" s="217">
        <f t="shared" si="25"/>
        <v>0</v>
      </c>
      <c r="M149" s="218">
        <f t="shared" si="25"/>
        <v>0</v>
      </c>
      <c r="N149" s="216">
        <f t="shared" si="25"/>
        <v>0</v>
      </c>
      <c r="O149" s="219">
        <f t="shared" si="25"/>
        <v>0</v>
      </c>
      <c r="P149" s="220">
        <f t="shared" si="25"/>
        <v>0</v>
      </c>
      <c r="Q149" s="216">
        <f t="shared" si="25"/>
        <v>0</v>
      </c>
      <c r="R149" s="217">
        <f t="shared" si="25"/>
        <v>0</v>
      </c>
      <c r="S149" s="218">
        <f t="shared" si="25"/>
        <v>0</v>
      </c>
      <c r="T149" s="216">
        <f t="shared" si="25"/>
        <v>0</v>
      </c>
      <c r="U149" s="219">
        <f t="shared" si="25"/>
        <v>0</v>
      </c>
      <c r="V149" s="220">
        <f t="shared" si="25"/>
        <v>0</v>
      </c>
      <c r="W149" s="216">
        <f t="shared" si="25"/>
        <v>0</v>
      </c>
      <c r="X149" s="219">
        <f t="shared" si="25"/>
        <v>0</v>
      </c>
      <c r="Y149" s="218">
        <f t="shared" si="25"/>
        <v>0</v>
      </c>
      <c r="Z149" s="216">
        <f t="shared" si="25"/>
        <v>0</v>
      </c>
      <c r="AA149" s="221">
        <f t="shared" si="25"/>
        <v>0</v>
      </c>
    </row>
    <row r="150" spans="1:37" s="47" customFormat="1" ht="15" customHeight="1" thickTop="1" thickBot="1">
      <c r="A150" s="235">
        <v>49</v>
      </c>
      <c r="B150" s="236" t="s">
        <v>129</v>
      </c>
      <c r="C150" s="237" t="s">
        <v>50</v>
      </c>
      <c r="D150" s="237" t="s">
        <v>54</v>
      </c>
      <c r="E150" s="238" t="s">
        <v>130</v>
      </c>
      <c r="F150" s="260">
        <v>4</v>
      </c>
      <c r="G150" s="261">
        <v>0</v>
      </c>
      <c r="H150" s="262">
        <f>25*I150</f>
        <v>0</v>
      </c>
      <c r="I150" s="263">
        <v>0</v>
      </c>
      <c r="J150" s="213">
        <v>4</v>
      </c>
      <c r="K150" s="214"/>
      <c r="L150" s="215">
        <v>0</v>
      </c>
      <c r="M150" s="63"/>
      <c r="N150" s="214"/>
      <c r="O150" s="64"/>
      <c r="P150" s="213"/>
      <c r="Q150" s="214"/>
      <c r="R150" s="215"/>
      <c r="S150" s="63"/>
      <c r="T150" s="214"/>
      <c r="U150" s="64"/>
      <c r="V150" s="213"/>
      <c r="W150" s="214"/>
      <c r="X150" s="64"/>
      <c r="Y150" s="63"/>
      <c r="Z150" s="214"/>
      <c r="AA150" s="135"/>
      <c r="AB150" s="288" t="s">
        <v>37</v>
      </c>
      <c r="AC150" s="289" t="s">
        <v>38</v>
      </c>
      <c r="AD150" s="290" t="s">
        <v>39</v>
      </c>
    </row>
    <row r="151" spans="1:37" s="47" customFormat="1" ht="15.95" customHeight="1" thickTop="1">
      <c r="A151" s="305" t="s">
        <v>119</v>
      </c>
      <c r="B151" s="306"/>
      <c r="C151" s="306"/>
      <c r="D151" s="306"/>
      <c r="E151" s="307"/>
      <c r="F151" s="292">
        <f>SUM(F28+F32+F36+F47+F57+F145+F149)</f>
        <v>1323</v>
      </c>
      <c r="G151" s="239">
        <f>(G28+G32+G36+G47+G57+G145+G149)</f>
        <v>966</v>
      </c>
      <c r="H151" s="239">
        <f>H28+H32+H36+H47+H101+H145+H149</f>
        <v>4500</v>
      </c>
      <c r="I151" s="240">
        <f>I28+I32+I36+I47+I101+I145+I149</f>
        <v>180</v>
      </c>
      <c r="J151" s="241">
        <f>SUM(J28+J32+J36+J47+J57+J145+J149)</f>
        <v>103</v>
      </c>
      <c r="K151" s="239">
        <f>SUM(K28+K32+K36+K47+K57+K145+K149)</f>
        <v>93</v>
      </c>
      <c r="L151" s="242">
        <f>SUM(L28+L32+L36+L47+L57+L145+L149)</f>
        <v>30</v>
      </c>
      <c r="M151" s="243">
        <f>SUM(M28+M32+M36+M47+M57+M145+M149)</f>
        <v>64</v>
      </c>
      <c r="N151" s="239">
        <f>SUM(N28+N32+N36+N47+N57+N145+N149)</f>
        <v>131</v>
      </c>
      <c r="O151" s="244">
        <f>O28+O32+O36+O47+O101+O145+O149</f>
        <v>30</v>
      </c>
      <c r="P151" s="241">
        <f t="shared" ref="P151:Z151" si="26">SUM(P28+P32+P36+P47+P57+P145+P149)</f>
        <v>64</v>
      </c>
      <c r="Q151" s="239">
        <f t="shared" si="26"/>
        <v>176</v>
      </c>
      <c r="R151" s="242">
        <f t="shared" si="26"/>
        <v>30</v>
      </c>
      <c r="S151" s="243">
        <f t="shared" si="26"/>
        <v>54</v>
      </c>
      <c r="T151" s="239">
        <f t="shared" si="26"/>
        <v>181</v>
      </c>
      <c r="U151" s="244">
        <f t="shared" si="26"/>
        <v>30</v>
      </c>
      <c r="V151" s="241">
        <f t="shared" si="26"/>
        <v>54</v>
      </c>
      <c r="W151" s="239">
        <f t="shared" si="26"/>
        <v>229</v>
      </c>
      <c r="X151" s="244">
        <f t="shared" si="26"/>
        <v>30</v>
      </c>
      <c r="Y151" s="243">
        <f t="shared" si="26"/>
        <v>18</v>
      </c>
      <c r="Z151" s="239">
        <f t="shared" si="26"/>
        <v>156</v>
      </c>
      <c r="AA151" s="240">
        <f>SUM(AA28+AA32+AA36+AA47+AA57+AA144+AA149)</f>
        <v>30</v>
      </c>
      <c r="AB151" s="241">
        <f>J151+M151+P151+S151+V151+Y151</f>
        <v>357</v>
      </c>
      <c r="AC151" s="239">
        <f>K151+N151+Q151+T151+W151+Z151</f>
        <v>966</v>
      </c>
      <c r="AD151" s="240">
        <f>L151+O151+R151+U151+X151+AA151</f>
        <v>180</v>
      </c>
    </row>
    <row r="152" spans="1:37" s="47" customFormat="1" ht="15.95" customHeight="1" thickBot="1">
      <c r="A152" s="308"/>
      <c r="B152" s="309"/>
      <c r="C152" s="245"/>
      <c r="D152" s="245"/>
      <c r="E152" s="246"/>
      <c r="F152" s="310" t="s">
        <v>36</v>
      </c>
      <c r="G152" s="311"/>
      <c r="H152" s="311"/>
      <c r="I152" s="312"/>
      <c r="J152" s="313">
        <f>SUM(J151+K151)</f>
        <v>196</v>
      </c>
      <c r="K152" s="314"/>
      <c r="L152" s="247"/>
      <c r="M152" s="315">
        <f>M151+N151</f>
        <v>195</v>
      </c>
      <c r="N152" s="314"/>
      <c r="O152" s="248"/>
      <c r="P152" s="313">
        <f>SUM(P151+Q151)</f>
        <v>240</v>
      </c>
      <c r="Q152" s="314"/>
      <c r="R152" s="247"/>
      <c r="S152" s="315">
        <f>SUM(S151+T151)</f>
        <v>235</v>
      </c>
      <c r="T152" s="314"/>
      <c r="U152" s="248"/>
      <c r="V152" s="313">
        <f>SUM(V151+W151)</f>
        <v>283</v>
      </c>
      <c r="W152" s="314"/>
      <c r="X152" s="248"/>
      <c r="Y152" s="315">
        <f>SUM(Y151+Z151)</f>
        <v>174</v>
      </c>
      <c r="Z152" s="314"/>
      <c r="AA152" s="249"/>
      <c r="AB152" s="287">
        <f>SUM(J152+M152+P152+S152+V152+Y152)</f>
        <v>1323</v>
      </c>
      <c r="AC152" s="291"/>
      <c r="AD152" s="250"/>
    </row>
    <row r="153" spans="1:37" s="47" customFormat="1" ht="15.95" customHeight="1" thickTop="1">
      <c r="A153" s="305" t="s">
        <v>120</v>
      </c>
      <c r="B153" s="306"/>
      <c r="C153" s="306"/>
      <c r="D153" s="306"/>
      <c r="E153" s="307"/>
      <c r="F153" s="292">
        <f>SUM(F28+F32+F36+F47+F78+F145+F149)</f>
        <v>1314</v>
      </c>
      <c r="G153" s="239">
        <f>(G28+G32+G36+G47+G78+G145+G149)</f>
        <v>963</v>
      </c>
      <c r="H153" s="239">
        <f>H28+H32+H36+H47+H122+H149+H145</f>
        <v>4500</v>
      </c>
      <c r="I153" s="240">
        <f>SUM(I28+I32+I36+I47+I78+I145+I149)</f>
        <v>180</v>
      </c>
      <c r="J153" s="241">
        <f>SUM(J28+J32+J36+J47+J78+J145+J149)</f>
        <v>103</v>
      </c>
      <c r="K153" s="239">
        <f>SUM(K28+K32+K36+K47+K78+K145+K149)</f>
        <v>93</v>
      </c>
      <c r="L153" s="242">
        <f>SUM(L28+L32+L36+L47+L78+L145+L149)</f>
        <v>30</v>
      </c>
      <c r="M153" s="243">
        <f>M28+M32+M36+M47+M78+M149+M145</f>
        <v>64</v>
      </c>
      <c r="N153" s="239">
        <f>N28+N32+N36+N47+N78+N149+N145</f>
        <v>131</v>
      </c>
      <c r="O153" s="244">
        <f>O28+O32+O36+O47+O122+O149+O145</f>
        <v>30</v>
      </c>
      <c r="P153" s="241">
        <f>P28+P32+P36+P47+P78+P149+P145</f>
        <v>64</v>
      </c>
      <c r="Q153" s="239">
        <f>Q28+Q32+Q36+Q47+Q78+Q149+Q145</f>
        <v>188</v>
      </c>
      <c r="R153" s="242">
        <f>SUM(R28+R32+R36+R47+R78+R145+R149)</f>
        <v>30</v>
      </c>
      <c r="S153" s="243">
        <f>S28+S32+S36+S47+S78+S149+S145</f>
        <v>54</v>
      </c>
      <c r="T153" s="239">
        <f>T28+T32+T36+T47+T78+T149+T145</f>
        <v>172</v>
      </c>
      <c r="U153" s="244">
        <f>SUM(U28+U32+U36+U47+U78+U145+U149)</f>
        <v>30</v>
      </c>
      <c r="V153" s="241">
        <f>V28+V32+V36+V47+V78+V149+V145</f>
        <v>48</v>
      </c>
      <c r="W153" s="239">
        <f>W28+W32+W36+W47+W78+W149+W145</f>
        <v>229</v>
      </c>
      <c r="X153" s="244">
        <f>SUM(X28+X32+X36+X47+X78+X145+X149)</f>
        <v>30</v>
      </c>
      <c r="Y153" s="243">
        <f>Y28+Y32+Y36+Y47+Y78+Y149+Y145</f>
        <v>18</v>
      </c>
      <c r="Z153" s="239">
        <f>Z28+Z32+Z36+Z47+Z78+Z149+Z145</f>
        <v>150</v>
      </c>
      <c r="AA153" s="240">
        <f>SUM(AA28+AA32+AA36+AA47+AA78+AA145+AA149)</f>
        <v>30</v>
      </c>
      <c r="AB153" s="241">
        <f>J153+M153+P153+S153+V153+Y153</f>
        <v>351</v>
      </c>
      <c r="AC153" s="239">
        <f>SUM(K153+N153+Q153+T153+W153+Z153)</f>
        <v>963</v>
      </c>
      <c r="AD153" s="240">
        <f>L153+O153+R153+U153+X153+AA153</f>
        <v>180</v>
      </c>
    </row>
    <row r="154" spans="1:37" s="47" customFormat="1" ht="15.95" customHeight="1" thickBot="1">
      <c r="A154" s="308"/>
      <c r="B154" s="309"/>
      <c r="C154" s="245"/>
      <c r="D154" s="245"/>
      <c r="E154" s="246"/>
      <c r="F154" s="310" t="s">
        <v>36</v>
      </c>
      <c r="G154" s="311"/>
      <c r="H154" s="311"/>
      <c r="I154" s="312"/>
      <c r="J154" s="313">
        <f>SUM(J153+K153)</f>
        <v>196</v>
      </c>
      <c r="K154" s="314"/>
      <c r="L154" s="247"/>
      <c r="M154" s="315">
        <f>M153+N153</f>
        <v>195</v>
      </c>
      <c r="N154" s="314"/>
      <c r="O154" s="248"/>
      <c r="P154" s="313">
        <f>SUM(P153+Q153)</f>
        <v>252</v>
      </c>
      <c r="Q154" s="314"/>
      <c r="R154" s="247"/>
      <c r="S154" s="315">
        <f>SUM(S153+T153)</f>
        <v>226</v>
      </c>
      <c r="T154" s="314"/>
      <c r="U154" s="248"/>
      <c r="V154" s="313">
        <f>SUM(V153+W153)</f>
        <v>277</v>
      </c>
      <c r="W154" s="314"/>
      <c r="X154" s="248"/>
      <c r="Y154" s="315">
        <f>SUM(Y153+Z153)</f>
        <v>168</v>
      </c>
      <c r="Z154" s="314"/>
      <c r="AA154" s="249"/>
      <c r="AB154" s="287">
        <f>SUM(J154+M154+P154+S154+V154+Y154)</f>
        <v>1314</v>
      </c>
      <c r="AC154" s="291"/>
      <c r="AD154" s="250"/>
    </row>
    <row r="155" spans="1:37" s="47" customFormat="1" ht="16.5" thickTop="1">
      <c r="A155" s="305" t="s">
        <v>165</v>
      </c>
      <c r="B155" s="306"/>
      <c r="C155" s="306"/>
      <c r="D155" s="306"/>
      <c r="E155" s="307"/>
      <c r="F155" s="292">
        <f t="shared" ref="F155:AA155" si="27">SUM(F28+F32+F36+F47+F101+F145+F149)</f>
        <v>1232</v>
      </c>
      <c r="G155" s="239">
        <f t="shared" si="27"/>
        <v>875</v>
      </c>
      <c r="H155" s="239">
        <f t="shared" si="27"/>
        <v>4500</v>
      </c>
      <c r="I155" s="240">
        <f t="shared" si="27"/>
        <v>180</v>
      </c>
      <c r="J155" s="241">
        <f t="shared" si="27"/>
        <v>103</v>
      </c>
      <c r="K155" s="239">
        <f t="shared" si="27"/>
        <v>93</v>
      </c>
      <c r="L155" s="242">
        <f t="shared" si="27"/>
        <v>30</v>
      </c>
      <c r="M155" s="243">
        <f t="shared" si="27"/>
        <v>64</v>
      </c>
      <c r="N155" s="239">
        <f t="shared" si="27"/>
        <v>131</v>
      </c>
      <c r="O155" s="244">
        <f t="shared" si="27"/>
        <v>30</v>
      </c>
      <c r="P155" s="241">
        <f t="shared" si="27"/>
        <v>64</v>
      </c>
      <c r="Q155" s="239">
        <f t="shared" si="27"/>
        <v>176</v>
      </c>
      <c r="R155" s="242">
        <f t="shared" si="27"/>
        <v>30</v>
      </c>
      <c r="S155" s="243">
        <f t="shared" si="27"/>
        <v>100</v>
      </c>
      <c r="T155" s="239">
        <f t="shared" si="27"/>
        <v>112</v>
      </c>
      <c r="U155" s="244">
        <f t="shared" si="27"/>
        <v>30</v>
      </c>
      <c r="V155" s="241">
        <f t="shared" si="27"/>
        <v>18</v>
      </c>
      <c r="W155" s="239">
        <f t="shared" si="27"/>
        <v>223</v>
      </c>
      <c r="X155" s="244">
        <f t="shared" si="27"/>
        <v>30</v>
      </c>
      <c r="Y155" s="243">
        <f t="shared" si="27"/>
        <v>8</v>
      </c>
      <c r="Z155" s="239">
        <f t="shared" si="27"/>
        <v>140</v>
      </c>
      <c r="AA155" s="240">
        <f t="shared" si="27"/>
        <v>30</v>
      </c>
      <c r="AB155" s="241">
        <f>J155+M155+P155+S155+V155+Y155</f>
        <v>357</v>
      </c>
      <c r="AC155" s="239">
        <f>K155+N155+Q155+T155+W155+Z155</f>
        <v>875</v>
      </c>
      <c r="AD155" s="240">
        <f>L155+O155+R155+U155+X155+AA155</f>
        <v>180</v>
      </c>
    </row>
    <row r="156" spans="1:37" s="47" customFormat="1" ht="16.5" thickBot="1">
      <c r="A156" s="308"/>
      <c r="B156" s="309"/>
      <c r="C156" s="245"/>
      <c r="D156" s="245"/>
      <c r="E156" s="246"/>
      <c r="F156" s="310" t="s">
        <v>36</v>
      </c>
      <c r="G156" s="311"/>
      <c r="H156" s="311"/>
      <c r="I156" s="312"/>
      <c r="J156" s="313">
        <f>J155+K155</f>
        <v>196</v>
      </c>
      <c r="K156" s="314"/>
      <c r="L156" s="247"/>
      <c r="M156" s="315">
        <f>SUM(M155+N155)</f>
        <v>195</v>
      </c>
      <c r="N156" s="314"/>
      <c r="O156" s="248"/>
      <c r="P156" s="313">
        <f>P155+Q155</f>
        <v>240</v>
      </c>
      <c r="Q156" s="314"/>
      <c r="R156" s="247"/>
      <c r="S156" s="315">
        <f>S155+T155</f>
        <v>212</v>
      </c>
      <c r="T156" s="314"/>
      <c r="U156" s="248"/>
      <c r="V156" s="313">
        <f>V155+W155</f>
        <v>241</v>
      </c>
      <c r="W156" s="314"/>
      <c r="X156" s="248"/>
      <c r="Y156" s="315">
        <f>Y155+Z155</f>
        <v>148</v>
      </c>
      <c r="Z156" s="314"/>
      <c r="AA156" s="249"/>
      <c r="AB156" s="287">
        <f>SUM(J156+M156+P156+S156+V156+Y156)</f>
        <v>1232</v>
      </c>
      <c r="AC156" s="291"/>
      <c r="AD156" s="250"/>
      <c r="AE156" s="49"/>
      <c r="AF156" s="49"/>
      <c r="AG156" s="49"/>
    </row>
    <row r="157" spans="1:37" s="26" customFormat="1" ht="16.5" thickTop="1">
      <c r="A157" s="305" t="s">
        <v>167</v>
      </c>
      <c r="B157" s="306"/>
      <c r="C157" s="306"/>
      <c r="D157" s="306"/>
      <c r="E157" s="307"/>
      <c r="F157" s="292">
        <f t="shared" ref="F157:AA157" si="28">SUM(F28+F32+F36+F47+F122+F145+F149)</f>
        <v>1248</v>
      </c>
      <c r="G157" s="239">
        <f t="shared" si="28"/>
        <v>865</v>
      </c>
      <c r="H157" s="239">
        <f t="shared" si="28"/>
        <v>4500</v>
      </c>
      <c r="I157" s="240">
        <f t="shared" si="28"/>
        <v>180</v>
      </c>
      <c r="J157" s="241">
        <f t="shared" si="28"/>
        <v>103</v>
      </c>
      <c r="K157" s="239">
        <f t="shared" si="28"/>
        <v>93</v>
      </c>
      <c r="L157" s="242">
        <f t="shared" si="28"/>
        <v>30</v>
      </c>
      <c r="M157" s="243">
        <f t="shared" si="28"/>
        <v>64</v>
      </c>
      <c r="N157" s="239">
        <f t="shared" si="28"/>
        <v>131</v>
      </c>
      <c r="O157" s="244">
        <f t="shared" si="28"/>
        <v>30</v>
      </c>
      <c r="P157" s="241">
        <f t="shared" si="28"/>
        <v>74</v>
      </c>
      <c r="Q157" s="239">
        <f t="shared" si="28"/>
        <v>158</v>
      </c>
      <c r="R157" s="242">
        <f t="shared" si="28"/>
        <v>30</v>
      </c>
      <c r="S157" s="243">
        <f t="shared" si="28"/>
        <v>84</v>
      </c>
      <c r="T157" s="239">
        <f t="shared" si="28"/>
        <v>150</v>
      </c>
      <c r="U157" s="244">
        <f t="shared" si="28"/>
        <v>30</v>
      </c>
      <c r="V157" s="241">
        <f t="shared" si="28"/>
        <v>28</v>
      </c>
      <c r="W157" s="239">
        <f t="shared" si="28"/>
        <v>213</v>
      </c>
      <c r="X157" s="244">
        <f t="shared" si="28"/>
        <v>30</v>
      </c>
      <c r="Y157" s="243">
        <f t="shared" si="28"/>
        <v>30</v>
      </c>
      <c r="Z157" s="239">
        <f t="shared" si="28"/>
        <v>120</v>
      </c>
      <c r="AA157" s="240">
        <f t="shared" si="28"/>
        <v>30</v>
      </c>
      <c r="AB157" s="241">
        <f>J157+M157+P157+S157+V157+Y157</f>
        <v>383</v>
      </c>
      <c r="AC157" s="239">
        <f>SUM(K157+N157+Q157+T157+W157+Z157)</f>
        <v>865</v>
      </c>
      <c r="AD157" s="240">
        <f>L157+O157+R157+U157+X157+AA157</f>
        <v>180</v>
      </c>
      <c r="AE157" s="51"/>
      <c r="AF157" s="51"/>
      <c r="AG157" s="51"/>
      <c r="AH157" s="52"/>
      <c r="AI157" s="52"/>
      <c r="AJ157" s="52"/>
      <c r="AK157" s="52"/>
    </row>
    <row r="158" spans="1:37" s="26" customFormat="1" ht="16.5" thickBot="1">
      <c r="A158" s="308"/>
      <c r="B158" s="309"/>
      <c r="C158" s="245"/>
      <c r="D158" s="245"/>
      <c r="E158" s="246"/>
      <c r="F158" s="310" t="s">
        <v>36</v>
      </c>
      <c r="G158" s="311"/>
      <c r="H158" s="311"/>
      <c r="I158" s="312"/>
      <c r="J158" s="313">
        <f>J157+K157</f>
        <v>196</v>
      </c>
      <c r="K158" s="314"/>
      <c r="L158" s="247"/>
      <c r="M158" s="315">
        <f>M157+N157</f>
        <v>195</v>
      </c>
      <c r="N158" s="314"/>
      <c r="O158" s="248"/>
      <c r="P158" s="313">
        <f>P157+Q157</f>
        <v>232</v>
      </c>
      <c r="Q158" s="314"/>
      <c r="R158" s="247"/>
      <c r="S158" s="315">
        <f>S157+T157</f>
        <v>234</v>
      </c>
      <c r="T158" s="314"/>
      <c r="U158" s="248"/>
      <c r="V158" s="313">
        <f>V157+W157</f>
        <v>241</v>
      </c>
      <c r="W158" s="314"/>
      <c r="X158" s="248"/>
      <c r="Y158" s="315">
        <f>Y157+Z157</f>
        <v>150</v>
      </c>
      <c r="Z158" s="314"/>
      <c r="AA158" s="249"/>
      <c r="AB158" s="287">
        <f>+SUM(J158+M158+P158+S158+V158+Y158)</f>
        <v>1248</v>
      </c>
      <c r="AC158" s="291"/>
      <c r="AD158" s="250"/>
      <c r="AE158" s="51"/>
      <c r="AF158" s="51"/>
      <c r="AG158" s="51"/>
    </row>
    <row r="159" spans="1:37" s="26" customFormat="1" ht="16.5" thickTop="1">
      <c r="A159" s="28"/>
      <c r="B159" s="27"/>
      <c r="C159" s="28"/>
      <c r="D159" s="28"/>
      <c r="E159" s="28"/>
      <c r="F159" s="5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51"/>
      <c r="AC159" s="51"/>
      <c r="AD159" s="51"/>
      <c r="AE159" s="51"/>
      <c r="AF159" s="51"/>
      <c r="AG159" s="51"/>
    </row>
    <row r="160" spans="1:37" s="47" customFormat="1">
      <c r="A160" s="28"/>
      <c r="B160" s="50"/>
      <c r="C160" s="28"/>
      <c r="D160" s="28"/>
      <c r="E160" s="28"/>
      <c r="F160" s="5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49"/>
      <c r="AC160" s="49"/>
      <c r="AD160" s="49"/>
      <c r="AE160" s="49"/>
      <c r="AF160" s="49"/>
      <c r="AG160" s="49"/>
    </row>
    <row r="161" spans="1:33" s="47" customFormat="1">
      <c r="A161" s="28"/>
      <c r="B161" s="296" t="s">
        <v>184</v>
      </c>
      <c r="C161" s="417" t="s">
        <v>190</v>
      </c>
      <c r="D161" s="418"/>
      <c r="E161" s="419"/>
      <c r="F161" s="5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49"/>
      <c r="AC161" s="49"/>
      <c r="AD161" s="49"/>
      <c r="AE161" s="49"/>
      <c r="AF161" s="49"/>
      <c r="AG161" s="49"/>
    </row>
    <row r="162" spans="1:33" s="47" customFormat="1">
      <c r="A162" s="28"/>
      <c r="B162" s="297" t="s">
        <v>185</v>
      </c>
      <c r="C162" s="420">
        <f>SUM(J152+P152+V152)</f>
        <v>719</v>
      </c>
      <c r="D162" s="421"/>
      <c r="E162" s="422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49"/>
      <c r="AC162" s="49"/>
      <c r="AD162" s="49"/>
      <c r="AE162" s="49"/>
      <c r="AF162" s="49"/>
      <c r="AG162" s="49"/>
    </row>
    <row r="163" spans="1:33" s="47" customFormat="1">
      <c r="A163" s="28"/>
      <c r="B163" s="298" t="s">
        <v>186</v>
      </c>
      <c r="C163" s="420">
        <f>SUM(J154+P154+V154)</f>
        <v>725</v>
      </c>
      <c r="D163" s="421"/>
      <c r="E163" s="422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49"/>
      <c r="AC163" s="49"/>
      <c r="AD163" s="49"/>
      <c r="AE163" s="49"/>
      <c r="AF163" s="49"/>
      <c r="AG163" s="49"/>
    </row>
    <row r="164" spans="1:33" s="47" customFormat="1">
      <c r="A164" s="28"/>
      <c r="B164" s="294" t="s">
        <v>187</v>
      </c>
      <c r="C164" s="420">
        <f>SUM(J156+P156+V156)</f>
        <v>677</v>
      </c>
      <c r="D164" s="421"/>
      <c r="E164" s="422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49"/>
      <c r="AC164" s="49"/>
      <c r="AD164" s="49"/>
      <c r="AE164" s="49"/>
      <c r="AF164" s="49"/>
      <c r="AG164" s="49"/>
    </row>
    <row r="165" spans="1:33" s="47" customFormat="1">
      <c r="A165" s="28"/>
      <c r="B165" s="295" t="s">
        <v>188</v>
      </c>
      <c r="C165" s="420">
        <f>SUM(J158+P158+V158)</f>
        <v>669</v>
      </c>
      <c r="D165" s="421"/>
      <c r="E165" s="42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  <c r="AC165" s="54"/>
      <c r="AD165" s="54"/>
      <c r="AE165" s="54"/>
      <c r="AF165" s="54"/>
      <c r="AG165" s="54"/>
    </row>
    <row r="166" spans="1:33" s="47" customFormat="1">
      <c r="A166" s="28"/>
      <c r="B166" s="299"/>
      <c r="C166" s="28"/>
      <c r="D166" s="28"/>
      <c r="E166" s="28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4"/>
      <c r="AC166" s="54"/>
      <c r="AD166" s="54"/>
      <c r="AE166" s="54"/>
      <c r="AF166" s="54"/>
      <c r="AG166" s="54"/>
    </row>
    <row r="167" spans="1:33" s="47" customFormat="1">
      <c r="A167" s="28"/>
      <c r="B167" s="296" t="s">
        <v>189</v>
      </c>
      <c r="C167" s="417" t="s">
        <v>190</v>
      </c>
      <c r="D167" s="418"/>
      <c r="E167" s="419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54"/>
      <c r="AD167" s="54"/>
      <c r="AE167" s="54"/>
      <c r="AF167" s="54"/>
      <c r="AG167" s="54"/>
    </row>
    <row r="168" spans="1:33" s="47" customFormat="1">
      <c r="A168" s="28"/>
      <c r="B168" s="297" t="s">
        <v>185</v>
      </c>
      <c r="C168" s="420">
        <f>SUM(M152+S152+Y152)</f>
        <v>604</v>
      </c>
      <c r="D168" s="421"/>
      <c r="E168" s="422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4"/>
      <c r="AC168" s="54"/>
      <c r="AD168" s="54"/>
      <c r="AE168" s="54"/>
      <c r="AF168" s="54"/>
      <c r="AG168" s="54"/>
    </row>
    <row r="169" spans="1:33" s="47" customFormat="1">
      <c r="A169" s="28"/>
      <c r="B169" s="298" t="s">
        <v>186</v>
      </c>
      <c r="C169" s="420">
        <f>SUM(M154+S154+Y154)</f>
        <v>589</v>
      </c>
      <c r="D169" s="421"/>
      <c r="E169" s="422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4"/>
      <c r="AC169" s="54"/>
      <c r="AD169" s="54"/>
      <c r="AE169" s="54"/>
      <c r="AF169" s="54"/>
      <c r="AG169" s="54"/>
    </row>
    <row r="170" spans="1:33" s="47" customFormat="1">
      <c r="A170" s="55"/>
      <c r="B170" s="294" t="s">
        <v>187</v>
      </c>
      <c r="C170" s="423">
        <f>SUM(M156+S156+Y156)</f>
        <v>555</v>
      </c>
      <c r="D170" s="424"/>
      <c r="E170" s="42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4"/>
      <c r="AC170" s="54"/>
      <c r="AD170" s="54"/>
      <c r="AE170" s="54"/>
      <c r="AF170" s="54"/>
      <c r="AG170" s="54"/>
    </row>
    <row r="171" spans="1:33" s="47" customFormat="1">
      <c r="A171" s="32"/>
      <c r="B171" s="295" t="s">
        <v>188</v>
      </c>
      <c r="C171" s="423">
        <f>SUM(M158+S158+Y158)</f>
        <v>579</v>
      </c>
      <c r="D171" s="424"/>
      <c r="E171" s="42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4"/>
      <c r="AC171" s="54"/>
      <c r="AD171" s="54"/>
      <c r="AE171" s="54"/>
      <c r="AF171" s="54"/>
      <c r="AG171" s="54"/>
    </row>
    <row r="172" spans="1:33" s="47" customFormat="1">
      <c r="A172" s="32"/>
      <c r="B172" s="26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4"/>
      <c r="AC172" s="54"/>
      <c r="AD172" s="54"/>
      <c r="AE172" s="54"/>
      <c r="AF172" s="54"/>
      <c r="AG172" s="54"/>
    </row>
    <row r="173" spans="1:33" s="47" customFormat="1">
      <c r="A173" s="32"/>
      <c r="B173" s="26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4"/>
      <c r="AC173" s="54"/>
      <c r="AD173" s="54"/>
      <c r="AE173" s="54"/>
      <c r="AF173" s="54"/>
      <c r="AG173" s="54"/>
    </row>
    <row r="174" spans="1:33" s="47" customFormat="1">
      <c r="A174" s="32"/>
      <c r="B174" s="26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4"/>
      <c r="AC174" s="54"/>
      <c r="AD174" s="54"/>
      <c r="AE174" s="54"/>
      <c r="AF174" s="54"/>
      <c r="AG174" s="54"/>
    </row>
    <row r="175" spans="1:33" s="47" customFormat="1">
      <c r="A175" s="32"/>
      <c r="B175" s="26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4"/>
      <c r="AC175" s="54"/>
      <c r="AD175" s="54"/>
      <c r="AE175" s="54"/>
      <c r="AF175" s="54"/>
      <c r="AG175" s="54"/>
    </row>
    <row r="176" spans="1:33" s="47" customFormat="1">
      <c r="A176" s="32"/>
      <c r="B176" s="26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4"/>
      <c r="AC176" s="54"/>
      <c r="AD176" s="54"/>
      <c r="AE176" s="54"/>
      <c r="AF176" s="54"/>
      <c r="AG176" s="54"/>
    </row>
    <row r="177" spans="1:33" s="47" customFormat="1">
      <c r="A177" s="32"/>
      <c r="B177" s="26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4"/>
      <c r="AC177" s="54"/>
      <c r="AD177" s="54"/>
      <c r="AE177" s="54"/>
      <c r="AF177" s="54"/>
      <c r="AG177" s="54"/>
    </row>
    <row r="178" spans="1:33" s="47" customFormat="1">
      <c r="A178" s="32"/>
      <c r="B178" s="26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4"/>
      <c r="AC178" s="54"/>
      <c r="AD178" s="54"/>
      <c r="AE178" s="54"/>
      <c r="AF178" s="54"/>
      <c r="AG178" s="54"/>
    </row>
    <row r="179" spans="1:33" s="47" customFormat="1">
      <c r="A179" s="32"/>
      <c r="B179" s="26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4"/>
      <c r="AC179" s="54"/>
      <c r="AD179" s="54"/>
      <c r="AE179" s="54"/>
      <c r="AF179" s="54"/>
      <c r="AG179" s="54"/>
    </row>
    <row r="180" spans="1:33" s="47" customFormat="1">
      <c r="A180" s="32"/>
      <c r="B180" s="26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4"/>
      <c r="AC180" s="54"/>
      <c r="AD180" s="54"/>
      <c r="AE180" s="54"/>
      <c r="AF180" s="54"/>
      <c r="AG180" s="54"/>
    </row>
    <row r="181" spans="1:33" s="47" customFormat="1">
      <c r="A181" s="32"/>
      <c r="B181" s="2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4"/>
      <c r="AC181" s="54"/>
      <c r="AD181" s="54"/>
      <c r="AE181" s="54"/>
      <c r="AF181" s="54"/>
      <c r="AG181" s="54"/>
    </row>
    <row r="182" spans="1:33" s="47" customFormat="1">
      <c r="A182" s="32"/>
      <c r="B182" s="26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4"/>
      <c r="AC182" s="54"/>
      <c r="AD182" s="54"/>
      <c r="AE182" s="54"/>
      <c r="AF182" s="54"/>
      <c r="AG182" s="54"/>
    </row>
    <row r="183" spans="1:33" s="47" customFormat="1">
      <c r="A183" s="32"/>
      <c r="B183" s="26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4"/>
      <c r="AC183" s="54"/>
      <c r="AD183" s="54"/>
      <c r="AE183" s="54"/>
      <c r="AF183" s="54"/>
      <c r="AG183" s="54"/>
    </row>
    <row r="184" spans="1:33" s="47" customFormat="1">
      <c r="A184" s="32"/>
      <c r="B184" s="2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4"/>
      <c r="AC184" s="54"/>
      <c r="AD184" s="54"/>
      <c r="AE184" s="54"/>
      <c r="AF184" s="54"/>
      <c r="AG184" s="54"/>
    </row>
    <row r="185" spans="1:33" s="47" customFormat="1">
      <c r="A185" s="32"/>
      <c r="B185" s="2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4"/>
      <c r="AC185" s="54"/>
      <c r="AD185" s="54"/>
      <c r="AE185" s="54"/>
      <c r="AF185" s="54"/>
      <c r="AG185" s="54"/>
    </row>
    <row r="186" spans="1:33" s="47" customFormat="1">
      <c r="A186" s="32"/>
      <c r="B186" s="26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4"/>
      <c r="AC186" s="54"/>
      <c r="AD186" s="54"/>
      <c r="AE186" s="54"/>
      <c r="AF186" s="54"/>
      <c r="AG186" s="54"/>
    </row>
    <row r="187" spans="1:33" s="47" customFormat="1">
      <c r="A187" s="32"/>
      <c r="B187" s="2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4"/>
      <c r="AC187" s="54"/>
      <c r="AD187" s="54"/>
      <c r="AE187" s="54"/>
      <c r="AF187" s="54"/>
      <c r="AG187" s="54"/>
    </row>
    <row r="188" spans="1:33" s="47" customFormat="1">
      <c r="A188" s="32"/>
      <c r="B188" s="2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4"/>
      <c r="AC188" s="54"/>
      <c r="AD188" s="54"/>
      <c r="AE188" s="54"/>
      <c r="AF188" s="54"/>
      <c r="AG188" s="54"/>
    </row>
    <row r="189" spans="1:33" s="47" customFormat="1">
      <c r="A189" s="32"/>
      <c r="B189" s="2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4"/>
      <c r="AC189" s="54"/>
      <c r="AD189" s="54"/>
      <c r="AE189" s="54"/>
      <c r="AF189" s="54"/>
      <c r="AG189" s="54"/>
    </row>
    <row r="190" spans="1:33" s="47" customFormat="1">
      <c r="A190" s="32"/>
      <c r="B190" s="26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4"/>
      <c r="AC190" s="54"/>
      <c r="AD190" s="54"/>
      <c r="AE190" s="54"/>
      <c r="AF190" s="54"/>
      <c r="AG190" s="54"/>
    </row>
    <row r="191" spans="1:33" s="47" customFormat="1">
      <c r="A191" s="32"/>
      <c r="B191" s="2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4"/>
      <c r="AC191" s="54"/>
      <c r="AD191" s="54"/>
      <c r="AE191" s="54"/>
      <c r="AF191" s="54"/>
      <c r="AG191" s="54"/>
    </row>
    <row r="192" spans="1:33" s="47" customFormat="1">
      <c r="A192" s="32"/>
      <c r="B192" s="26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4"/>
      <c r="AC192" s="54"/>
      <c r="AD192" s="54"/>
      <c r="AE192" s="54"/>
      <c r="AF192" s="54"/>
      <c r="AG192" s="54"/>
    </row>
    <row r="193" spans="1:33" s="47" customFormat="1">
      <c r="A193" s="32"/>
      <c r="B193" s="26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4"/>
      <c r="AC193" s="54"/>
      <c r="AD193" s="54"/>
      <c r="AE193" s="54"/>
      <c r="AF193" s="54"/>
      <c r="AG193" s="54"/>
    </row>
    <row r="194" spans="1:33" s="47" customFormat="1">
      <c r="A194" s="32"/>
      <c r="B194" s="26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4"/>
      <c r="AC194" s="54"/>
      <c r="AD194" s="54"/>
      <c r="AE194" s="54"/>
      <c r="AF194" s="54"/>
      <c r="AG194" s="54"/>
    </row>
    <row r="195" spans="1:33">
      <c r="B195" s="26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29"/>
      <c r="AC195" s="29"/>
      <c r="AD195" s="29"/>
      <c r="AE195" s="29"/>
      <c r="AF195" s="29"/>
      <c r="AG195" s="29"/>
    </row>
    <row r="196" spans="1:33">
      <c r="B196" s="26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29"/>
      <c r="AC196" s="29"/>
      <c r="AD196" s="29"/>
      <c r="AE196" s="29"/>
      <c r="AF196" s="29"/>
      <c r="AG196" s="29"/>
    </row>
    <row r="197" spans="1:33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29"/>
      <c r="AC197" s="29"/>
      <c r="AD197" s="29"/>
      <c r="AE197" s="29"/>
      <c r="AF197" s="29"/>
      <c r="AG197" s="29"/>
    </row>
    <row r="198" spans="1:33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29"/>
      <c r="AC198" s="29"/>
      <c r="AD198" s="29"/>
      <c r="AE198" s="29"/>
      <c r="AF198" s="29"/>
      <c r="AG198" s="29"/>
    </row>
    <row r="199" spans="1:33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29"/>
      <c r="AC199" s="29"/>
      <c r="AD199" s="29"/>
      <c r="AE199" s="29"/>
      <c r="AF199" s="29"/>
      <c r="AG199" s="29"/>
    </row>
    <row r="200" spans="1:33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29"/>
      <c r="AC200" s="29"/>
      <c r="AD200" s="29"/>
      <c r="AE200" s="29"/>
      <c r="AF200" s="29"/>
      <c r="AG200" s="29"/>
    </row>
    <row r="201" spans="1:33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29"/>
      <c r="AC201" s="29"/>
      <c r="AD201" s="29"/>
      <c r="AE201" s="29"/>
      <c r="AF201" s="29"/>
      <c r="AG201" s="29"/>
    </row>
    <row r="202" spans="1:33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29"/>
      <c r="AC202" s="29"/>
      <c r="AD202" s="29"/>
      <c r="AE202" s="29"/>
      <c r="AF202" s="29"/>
      <c r="AG202" s="29"/>
    </row>
    <row r="203" spans="1:33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29"/>
      <c r="AC203" s="29"/>
      <c r="AD203" s="29"/>
      <c r="AE203" s="29"/>
      <c r="AF203" s="29"/>
      <c r="AG203" s="29"/>
    </row>
    <row r="204" spans="1:33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29"/>
      <c r="AC204" s="29"/>
      <c r="AD204" s="29"/>
      <c r="AE204" s="29"/>
      <c r="AF204" s="29"/>
      <c r="AG204" s="29"/>
    </row>
    <row r="205" spans="1:33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29"/>
      <c r="AC205" s="29"/>
      <c r="AD205" s="29"/>
      <c r="AE205" s="29"/>
      <c r="AF205" s="29"/>
      <c r="AG205" s="29"/>
    </row>
    <row r="206" spans="1:33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29"/>
      <c r="AC206" s="29"/>
      <c r="AD206" s="29"/>
      <c r="AE206" s="29"/>
      <c r="AF206" s="29"/>
      <c r="AG206" s="29"/>
    </row>
    <row r="207" spans="1:33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29"/>
      <c r="AC207" s="29"/>
      <c r="AD207" s="29"/>
      <c r="AE207" s="29"/>
      <c r="AF207" s="29"/>
      <c r="AG207" s="29"/>
    </row>
    <row r="208" spans="1:33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29"/>
      <c r="AC208" s="29"/>
      <c r="AD208" s="29"/>
      <c r="AE208" s="29"/>
      <c r="AF208" s="29"/>
      <c r="AG208" s="29"/>
    </row>
    <row r="209" spans="3:33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29"/>
      <c r="AC209" s="29"/>
      <c r="AD209" s="29"/>
      <c r="AE209" s="29"/>
      <c r="AF209" s="29"/>
      <c r="AG209" s="29"/>
    </row>
    <row r="210" spans="3:33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29"/>
      <c r="AC210" s="29"/>
      <c r="AD210" s="29"/>
      <c r="AE210" s="29"/>
      <c r="AF210" s="29"/>
      <c r="AG210" s="29"/>
    </row>
    <row r="211" spans="3:33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29"/>
      <c r="AC211" s="29"/>
      <c r="AD211" s="29"/>
      <c r="AE211" s="29"/>
      <c r="AF211" s="29"/>
      <c r="AG211" s="29"/>
    </row>
    <row r="212" spans="3:33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29"/>
      <c r="AC212" s="29"/>
      <c r="AD212" s="29"/>
      <c r="AE212" s="29"/>
      <c r="AF212" s="29"/>
      <c r="AG212" s="29"/>
    </row>
    <row r="213" spans="3:33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29"/>
      <c r="AC213" s="29"/>
      <c r="AD213" s="29"/>
      <c r="AE213" s="29"/>
      <c r="AF213" s="29"/>
      <c r="AG213" s="29"/>
    </row>
    <row r="214" spans="3:33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29"/>
      <c r="AC214" s="29"/>
      <c r="AD214" s="29"/>
      <c r="AE214" s="29"/>
      <c r="AF214" s="29"/>
      <c r="AG214" s="29"/>
    </row>
    <row r="215" spans="3:33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29"/>
      <c r="AC215" s="29"/>
      <c r="AD215" s="29"/>
      <c r="AE215" s="29"/>
      <c r="AF215" s="29"/>
      <c r="AG215" s="29"/>
    </row>
    <row r="216" spans="3:33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3:33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</sheetData>
  <mergeCells count="135">
    <mergeCell ref="C161:E161"/>
    <mergeCell ref="C167:E167"/>
    <mergeCell ref="C168:E168"/>
    <mergeCell ref="C169:E169"/>
    <mergeCell ref="C170:E170"/>
    <mergeCell ref="C171:E171"/>
    <mergeCell ref="C162:E162"/>
    <mergeCell ref="C163:E163"/>
    <mergeCell ref="C164:E164"/>
    <mergeCell ref="C165:E165"/>
    <mergeCell ref="A12:B12"/>
    <mergeCell ref="A7:B7"/>
    <mergeCell ref="C9:M9"/>
    <mergeCell ref="C8:M8"/>
    <mergeCell ref="A8:B8"/>
    <mergeCell ref="A9:B9"/>
    <mergeCell ref="A10:B10"/>
    <mergeCell ref="A11:B11"/>
    <mergeCell ref="C13:M13"/>
    <mergeCell ref="V7:W7"/>
    <mergeCell ref="V24:AA24"/>
    <mergeCell ref="C7:M7"/>
    <mergeCell ref="D24:D27"/>
    <mergeCell ref="G25:G27"/>
    <mergeCell ref="O7:U7"/>
    <mergeCell ref="O8:U8"/>
    <mergeCell ref="J25:L25"/>
    <mergeCell ref="C17:M17"/>
    <mergeCell ref="U26:U27"/>
    <mergeCell ref="C10:M10"/>
    <mergeCell ref="F25:F27"/>
    <mergeCell ref="F24:G24"/>
    <mergeCell ref="C11:M11"/>
    <mergeCell ref="C12:M12"/>
    <mergeCell ref="V8:W8"/>
    <mergeCell ref="P24:U24"/>
    <mergeCell ref="J26:J27"/>
    <mergeCell ref="R26:R27"/>
    <mergeCell ref="L26:L27"/>
    <mergeCell ref="S26:S27"/>
    <mergeCell ref="P26:P27"/>
    <mergeCell ref="V25:X25"/>
    <mergeCell ref="S25:U25"/>
    <mergeCell ref="A1:AA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C23:AA23"/>
    <mergeCell ref="A14:B14"/>
    <mergeCell ref="A13:B13"/>
    <mergeCell ref="C15:M15"/>
    <mergeCell ref="C16:M16"/>
    <mergeCell ref="C22:AA22"/>
    <mergeCell ref="AA26:AA27"/>
    <mergeCell ref="X26:X27"/>
    <mergeCell ref="C14:M14"/>
    <mergeCell ref="J24:O24"/>
    <mergeCell ref="H24:H27"/>
    <mergeCell ref="C24:C27"/>
    <mergeCell ref="E24:E27"/>
    <mergeCell ref="M25:O25"/>
    <mergeCell ref="O13:U13"/>
    <mergeCell ref="V13:W13"/>
    <mergeCell ref="V26:V27"/>
    <mergeCell ref="A15:B15"/>
    <mergeCell ref="A17:B17"/>
    <mergeCell ref="A19:B19"/>
    <mergeCell ref="A20:B20"/>
    <mergeCell ref="A21:B21"/>
    <mergeCell ref="A16:B16"/>
    <mergeCell ref="A153:E153"/>
    <mergeCell ref="J154:K154"/>
    <mergeCell ref="M154:N154"/>
    <mergeCell ref="A101:B101"/>
    <mergeCell ref="A151:E151"/>
    <mergeCell ref="A152:B152"/>
    <mergeCell ref="F152:I152"/>
    <mergeCell ref="A24:A27"/>
    <mergeCell ref="A122:B122"/>
    <mergeCell ref="A154:B154"/>
    <mergeCell ref="F154:I154"/>
    <mergeCell ref="M26:M27"/>
    <mergeCell ref="A32:B32"/>
    <mergeCell ref="A36:B36"/>
    <mergeCell ref="A47:B47"/>
    <mergeCell ref="A56:B56"/>
    <mergeCell ref="A144:B144"/>
    <mergeCell ref="A149:B149"/>
    <mergeCell ref="A28:B28"/>
    <mergeCell ref="B24:B27"/>
    <mergeCell ref="I24:I27"/>
    <mergeCell ref="S158:T158"/>
    <mergeCell ref="V158:W158"/>
    <mergeCell ref="Y158:Z158"/>
    <mergeCell ref="A158:B158"/>
    <mergeCell ref="F158:I158"/>
    <mergeCell ref="J158:K158"/>
    <mergeCell ref="M158:N158"/>
    <mergeCell ref="P158:Q158"/>
    <mergeCell ref="P156:Q156"/>
    <mergeCell ref="S156:T156"/>
    <mergeCell ref="V156:W156"/>
    <mergeCell ref="Y156:Z156"/>
    <mergeCell ref="A157:E157"/>
    <mergeCell ref="A155:E155"/>
    <mergeCell ref="A156:B156"/>
    <mergeCell ref="F156:I156"/>
    <mergeCell ref="J156:K156"/>
    <mergeCell ref="M156:N156"/>
    <mergeCell ref="A57:B57"/>
    <mergeCell ref="A78:B78"/>
    <mergeCell ref="C20:AA20"/>
    <mergeCell ref="C21:AA21"/>
    <mergeCell ref="Y154:Z154"/>
    <mergeCell ref="S152:T152"/>
    <mergeCell ref="S154:T154"/>
    <mergeCell ref="V152:W152"/>
    <mergeCell ref="J152:K152"/>
    <mergeCell ref="M152:N152"/>
    <mergeCell ref="P152:Q152"/>
    <mergeCell ref="P154:Q154"/>
    <mergeCell ref="Y152:Z152"/>
    <mergeCell ref="V154:W154"/>
    <mergeCell ref="O26:O27"/>
    <mergeCell ref="Y25:AA25"/>
    <mergeCell ref="P25:R25"/>
    <mergeCell ref="Y26:Y27"/>
    <mergeCell ref="A22:B2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2024-02-26T09:19:44Z</cp:lastPrinted>
  <dcterms:created xsi:type="dcterms:W3CDTF">2009-06-11T13:56:30Z</dcterms:created>
  <dcterms:modified xsi:type="dcterms:W3CDTF">2024-05-07T10:34:06Z</dcterms:modified>
</cp:coreProperties>
</file>