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czelnia.local\Folders\harmonogram\I N W\Plany Studiów\2024.2025 Programy\Programy studiów\programy COS\"/>
    </mc:Choice>
  </mc:AlternateContent>
  <bookViews>
    <workbookView xWindow="0" yWindow="0" windowWidth="13200" windowHeight="12120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programu'!$A$1:$AD$123</definedName>
    <definedName name="Rodzaj">[1]Arkusz2!$E$4:$E$10</definedName>
    <definedName name="Typ">[1]Arkusz2!$F$4:$F$5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6" i="2" l="1"/>
  <c r="F44" i="2"/>
  <c r="G44" i="2"/>
  <c r="I96" i="2"/>
  <c r="G96" i="2"/>
  <c r="F96" i="2"/>
  <c r="I75" i="2"/>
  <c r="G75" i="2"/>
  <c r="F75" i="2"/>
  <c r="I54" i="2"/>
  <c r="G54" i="2"/>
  <c r="F54" i="2"/>
  <c r="I33" i="2"/>
  <c r="G33" i="2"/>
  <c r="F33" i="2"/>
  <c r="I29" i="2"/>
  <c r="G29" i="2"/>
  <c r="F29" i="2"/>
  <c r="I25" i="2"/>
  <c r="G25" i="2"/>
  <c r="F25" i="2"/>
  <c r="G119" i="2"/>
  <c r="F119" i="2"/>
  <c r="F123" i="2"/>
  <c r="Q44" i="2"/>
  <c r="N44" i="2"/>
  <c r="I44" i="2"/>
  <c r="X119" i="2"/>
  <c r="W119" i="2"/>
  <c r="U119" i="2"/>
  <c r="T119" i="2"/>
  <c r="R119" i="2"/>
  <c r="Q119" i="2"/>
  <c r="AA96" i="2"/>
  <c r="Z96" i="2"/>
  <c r="Y96" i="2"/>
  <c r="X96" i="2"/>
  <c r="W96" i="2"/>
  <c r="V96" i="2"/>
  <c r="U96" i="2"/>
  <c r="T96" i="2"/>
  <c r="S96" i="2"/>
  <c r="R96" i="2"/>
  <c r="Q96" i="2"/>
  <c r="P96" i="2"/>
  <c r="AA75" i="2"/>
  <c r="Z75" i="2"/>
  <c r="Y75" i="2"/>
  <c r="X75" i="2"/>
  <c r="W75" i="2"/>
  <c r="V75" i="2"/>
  <c r="U75" i="2"/>
  <c r="T75" i="2"/>
  <c r="S75" i="2"/>
  <c r="R75" i="2"/>
  <c r="Q75" i="2"/>
  <c r="P75" i="2"/>
  <c r="AA54" i="2"/>
  <c r="Z54" i="2"/>
  <c r="Y54" i="2"/>
  <c r="X54" i="2"/>
  <c r="W54" i="2"/>
  <c r="V54" i="2"/>
  <c r="U54" i="2"/>
  <c r="T54" i="2"/>
  <c r="S54" i="2"/>
  <c r="R54" i="2"/>
  <c r="Q54" i="2"/>
  <c r="P54" i="2"/>
  <c r="AA44" i="2"/>
  <c r="Z44" i="2"/>
  <c r="Y44" i="2"/>
  <c r="X44" i="2"/>
  <c r="W44" i="2"/>
  <c r="V44" i="2"/>
  <c r="U44" i="2"/>
  <c r="T44" i="2"/>
  <c r="S44" i="2"/>
  <c r="R44" i="2"/>
  <c r="P44" i="2"/>
  <c r="O44" i="2"/>
  <c r="M44" i="2"/>
  <c r="L44" i="2"/>
  <c r="K44" i="2"/>
  <c r="J44" i="2"/>
  <c r="X33" i="2"/>
  <c r="W33" i="2"/>
  <c r="V33" i="2"/>
  <c r="U33" i="2"/>
  <c r="T33" i="2"/>
  <c r="S33" i="2"/>
  <c r="R33" i="2"/>
  <c r="Q33" i="2"/>
  <c r="O33" i="2"/>
  <c r="N33" i="2"/>
  <c r="M33" i="2"/>
  <c r="L33" i="2"/>
  <c r="K33" i="2"/>
  <c r="J33" i="2"/>
  <c r="Z29" i="2"/>
  <c r="X29" i="2"/>
  <c r="W29" i="2"/>
  <c r="U29" i="2"/>
  <c r="T29" i="2"/>
  <c r="R29" i="2"/>
  <c r="Q29" i="2"/>
  <c r="P29" i="2"/>
  <c r="O29" i="2"/>
  <c r="N29" i="2"/>
  <c r="M29" i="2"/>
  <c r="Q25" i="2"/>
  <c r="P25" i="2"/>
  <c r="O25" i="2"/>
  <c r="N25" i="2"/>
  <c r="M25" i="2"/>
  <c r="L25" i="2"/>
  <c r="K25" i="2"/>
  <c r="J25" i="2"/>
  <c r="C14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7" i="2"/>
  <c r="H99" i="2"/>
  <c r="H98" i="2"/>
  <c r="H97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F118" i="2"/>
  <c r="O75" i="2"/>
  <c r="N75" i="2"/>
  <c r="M75" i="2"/>
  <c r="L75" i="2"/>
  <c r="K75" i="2"/>
  <c r="J75" i="2"/>
  <c r="E75" i="2"/>
  <c r="D75" i="2"/>
  <c r="C75" i="2"/>
  <c r="H73" i="2"/>
  <c r="J96" i="2"/>
  <c r="L96" i="2"/>
  <c r="M96" i="2"/>
  <c r="N96" i="2"/>
  <c r="O96" i="2"/>
  <c r="H125" i="2"/>
  <c r="H124" i="2"/>
  <c r="H120" i="2"/>
  <c r="H119" i="2" s="1"/>
  <c r="H51" i="2"/>
  <c r="H56" i="2"/>
  <c r="H57" i="2"/>
  <c r="H58" i="2"/>
  <c r="H59" i="2"/>
  <c r="H60" i="2"/>
  <c r="H61" i="2"/>
  <c r="H62" i="2"/>
  <c r="H63" i="2"/>
  <c r="H64" i="2"/>
  <c r="H65" i="2"/>
  <c r="H52" i="2"/>
  <c r="H66" i="2"/>
  <c r="H67" i="2"/>
  <c r="H68" i="2"/>
  <c r="H69" i="2"/>
  <c r="H70" i="2"/>
  <c r="H71" i="2"/>
  <c r="H72" i="2"/>
  <c r="H74" i="2"/>
  <c r="H55" i="2"/>
  <c r="H46" i="2"/>
  <c r="H47" i="2"/>
  <c r="H48" i="2"/>
  <c r="H49" i="2"/>
  <c r="H50" i="2"/>
  <c r="H45" i="2"/>
  <c r="H35" i="2"/>
  <c r="H36" i="2"/>
  <c r="H37" i="2"/>
  <c r="H38" i="2"/>
  <c r="H39" i="2"/>
  <c r="H40" i="2"/>
  <c r="H41" i="2"/>
  <c r="H42" i="2"/>
  <c r="H34" i="2"/>
  <c r="H31" i="2"/>
  <c r="H32" i="2"/>
  <c r="H30" i="2"/>
  <c r="G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I119" i="2"/>
  <c r="J119" i="2"/>
  <c r="J118" i="2" s="1"/>
  <c r="K119" i="2"/>
  <c r="L119" i="2"/>
  <c r="M119" i="2"/>
  <c r="N119" i="2"/>
  <c r="O119" i="2"/>
  <c r="P119" i="2"/>
  <c r="S119" i="2"/>
  <c r="V119" i="2"/>
  <c r="Y119" i="2"/>
  <c r="Z119" i="2"/>
  <c r="AA119" i="2"/>
  <c r="J54" i="2"/>
  <c r="K54" i="2"/>
  <c r="L54" i="2"/>
  <c r="M54" i="2"/>
  <c r="N54" i="2"/>
  <c r="O54" i="2"/>
  <c r="P33" i="2"/>
  <c r="Y33" i="2"/>
  <c r="Z33" i="2"/>
  <c r="AA33" i="2"/>
  <c r="J29" i="2"/>
  <c r="K29" i="2"/>
  <c r="L29" i="2"/>
  <c r="S29" i="2"/>
  <c r="V29" i="2"/>
  <c r="Y29" i="2"/>
  <c r="AA29" i="2"/>
  <c r="R25" i="2"/>
  <c r="S25" i="2"/>
  <c r="T25" i="2"/>
  <c r="U25" i="2"/>
  <c r="V25" i="2"/>
  <c r="W25" i="2"/>
  <c r="X25" i="2"/>
  <c r="Y25" i="2"/>
  <c r="Z25" i="2"/>
  <c r="AA25" i="2"/>
  <c r="G118" i="2"/>
  <c r="I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E96" i="2"/>
  <c r="D96" i="2"/>
  <c r="C96" i="2"/>
  <c r="C54" i="2"/>
  <c r="D54" i="2"/>
  <c r="E54" i="2"/>
  <c r="H27" i="2"/>
  <c r="H28" i="2"/>
  <c r="H26" i="2"/>
  <c r="O128" i="2" l="1"/>
  <c r="AA126" i="2"/>
  <c r="S130" i="2"/>
  <c r="Z130" i="2"/>
  <c r="I130" i="2"/>
  <c r="V126" i="2"/>
  <c r="R130" i="2"/>
  <c r="P128" i="2"/>
  <c r="N130" i="2"/>
  <c r="I126" i="2"/>
  <c r="O130" i="2"/>
  <c r="Y126" i="2"/>
  <c r="U126" i="2"/>
  <c r="W128" i="2"/>
  <c r="I128" i="2"/>
  <c r="H118" i="2"/>
  <c r="K130" i="2"/>
  <c r="H54" i="2"/>
  <c r="V130" i="2"/>
  <c r="R128" i="2"/>
  <c r="Y128" i="2"/>
  <c r="J126" i="2"/>
  <c r="P130" i="2"/>
  <c r="W130" i="2"/>
  <c r="H25" i="2"/>
  <c r="AA128" i="2"/>
  <c r="T126" i="2"/>
  <c r="L128" i="2"/>
  <c r="H33" i="2"/>
  <c r="K126" i="2"/>
  <c r="F128" i="2"/>
  <c r="Y130" i="2"/>
  <c r="Y131" i="2" s="1"/>
  <c r="Z126" i="2"/>
  <c r="S126" i="2"/>
  <c r="S127" i="2" s="1"/>
  <c r="K128" i="2"/>
  <c r="H29" i="2"/>
  <c r="P126" i="2"/>
  <c r="L130" i="2"/>
  <c r="O126" i="2"/>
  <c r="X128" i="2"/>
  <c r="H44" i="2"/>
  <c r="H123" i="2"/>
  <c r="H75" i="2"/>
  <c r="H96" i="2"/>
  <c r="Q128" i="2"/>
  <c r="U128" i="2"/>
  <c r="N126" i="2"/>
  <c r="Q126" i="2"/>
  <c r="W126" i="2"/>
  <c r="G128" i="2"/>
  <c r="R126" i="2"/>
  <c r="U130" i="2"/>
  <c r="J130" i="2"/>
  <c r="T130" i="2"/>
  <c r="S131" i="2" s="1"/>
  <c r="Q130" i="2"/>
  <c r="M128" i="2"/>
  <c r="J128" i="2"/>
  <c r="V128" i="2"/>
  <c r="S128" i="2"/>
  <c r="M126" i="2"/>
  <c r="M127" i="2" s="1"/>
  <c r="G130" i="2"/>
  <c r="L126" i="2"/>
  <c r="T128" i="2"/>
  <c r="N128" i="2"/>
  <c r="Z128" i="2"/>
  <c r="F126" i="2"/>
  <c r="G126" i="2"/>
  <c r="X130" i="2"/>
  <c r="M130" i="2"/>
  <c r="X126" i="2"/>
  <c r="AA130" i="2"/>
  <c r="F130" i="2"/>
  <c r="V127" i="2" l="1"/>
  <c r="M131" i="2"/>
  <c r="C142" i="2" s="1"/>
  <c r="J127" i="2"/>
  <c r="AD128" i="2"/>
  <c r="AC128" i="2"/>
  <c r="AC130" i="2"/>
  <c r="V129" i="2"/>
  <c r="P129" i="2"/>
  <c r="P127" i="2"/>
  <c r="Y127" i="2"/>
  <c r="C140" i="2" s="1"/>
  <c r="AD130" i="2"/>
  <c r="H130" i="2"/>
  <c r="H128" i="2"/>
  <c r="S129" i="2"/>
  <c r="AC126" i="2"/>
  <c r="H126" i="2"/>
  <c r="V131" i="2"/>
  <c r="AD126" i="2"/>
  <c r="Y129" i="2"/>
  <c r="P131" i="2"/>
  <c r="AB128" i="2"/>
  <c r="J129" i="2"/>
  <c r="M129" i="2"/>
  <c r="AB130" i="2"/>
  <c r="J131" i="2"/>
  <c r="AB126" i="2"/>
  <c r="C141" i="2" l="1"/>
  <c r="C135" i="2"/>
  <c r="AB131" i="2"/>
  <c r="C136" i="2"/>
  <c r="C137" i="2"/>
  <c r="AB129" i="2"/>
  <c r="C12" i="2" s="1"/>
  <c r="AB127" i="2"/>
  <c r="C9" i="2" s="1"/>
  <c r="C13" i="2" l="1"/>
  <c r="C10" i="2"/>
  <c r="C11" i="2"/>
</calcChain>
</file>

<file path=xl/sharedStrings.xml><?xml version="1.0" encoding="utf-8"?>
<sst xmlns="http://schemas.openxmlformats.org/spreadsheetml/2006/main" count="460" uniqueCount="167">
  <si>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</si>
  <si>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</si>
  <si>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</si>
  <si>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</si>
  <si>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</si>
  <si>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</si>
  <si>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</si>
  <si>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</si>
  <si>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</si>
  <si>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</si>
  <si>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</si>
  <si>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</si>
  <si>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</si>
  <si>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</si>
  <si>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</si>
  <si>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</si>
  <si>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</si>
  <si>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</si>
  <si>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</si>
  <si>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</si>
  <si>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</si>
  <si>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</si>
  <si>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</si>
  <si>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</si>
  <si>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</si>
  <si>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</si>
  <si>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</si>
  <si>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</si>
  <si>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</si>
  <si>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</si>
  <si>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</si>
  <si>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</si>
  <si>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</si>
  <si>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</si>
  <si>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</si>
  <si>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</si>
  <si>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</si>
  <si>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W:</t>
  </si>
  <si>
    <t>Łącznie I:</t>
  </si>
  <si>
    <t>Łącznie ECTS</t>
  </si>
  <si>
    <t>Liczba punktów ECTS:</t>
  </si>
  <si>
    <t>Wydział:</t>
  </si>
  <si>
    <t>Instytut:</t>
  </si>
  <si>
    <t>Nauk o Wychowaniu</t>
  </si>
  <si>
    <t>Pedagogiczny</t>
  </si>
  <si>
    <t>P</t>
  </si>
  <si>
    <t>Stacjonarne</t>
  </si>
  <si>
    <t>I stopnia</t>
  </si>
  <si>
    <t>Pedagogika ignacjańska</t>
  </si>
  <si>
    <t>O</t>
  </si>
  <si>
    <t>W</t>
  </si>
  <si>
    <t>K</t>
  </si>
  <si>
    <t xml:space="preserve">Seminarium dyplomowe licencjackie </t>
  </si>
  <si>
    <t>Z</t>
  </si>
  <si>
    <t>S</t>
  </si>
  <si>
    <t xml:space="preserve">Wychowanie fizyczne </t>
  </si>
  <si>
    <t>Ć</t>
  </si>
  <si>
    <t>VI. PRAKTYKA ZAWODOWA</t>
  </si>
  <si>
    <t>Propedeutyka praktyk</t>
  </si>
  <si>
    <t xml:space="preserve">Praktyka zawodowa </t>
  </si>
  <si>
    <t>Wprowadzenie do pedagogiki</t>
  </si>
  <si>
    <t>Nurty i doktryny pedagogiczne</t>
  </si>
  <si>
    <t>Historia myśli pedagogicznej</t>
  </si>
  <si>
    <t>Teoretyczne podstawy wychowania</t>
  </si>
  <si>
    <t>Socjologia edukacji</t>
  </si>
  <si>
    <t>Historia filozofii</t>
  </si>
  <si>
    <t>Biomedyczne podstawy rozwoju i wychowania</t>
  </si>
  <si>
    <t>III. MODUŁ KSZTAŁCENIA OGÓLNEGO</t>
  </si>
  <si>
    <t>Psychologia ogólna</t>
  </si>
  <si>
    <t>Psychologia osobowości i rozwoju człowieka</t>
  </si>
  <si>
    <t>Pedagogika specjalna</t>
  </si>
  <si>
    <t>Teoretyczne podstawy kształcenia</t>
  </si>
  <si>
    <t>Metodyka resocjalizacji w środowisku otwartym</t>
  </si>
  <si>
    <t xml:space="preserve">Metodyka pracy w placówkach resocjalizacyjnych </t>
  </si>
  <si>
    <t>Metodyka i organizacja pracy pedagoga szkolnego</t>
  </si>
  <si>
    <t>Psychologia kliniczna</t>
  </si>
  <si>
    <t>Poradnictwo pedagogiczne</t>
  </si>
  <si>
    <t>Wprowadzenie do pedagogiki resocjalizacyjnej</t>
  </si>
  <si>
    <t>Profilaktyka społeczna</t>
  </si>
  <si>
    <t>Prawne podstawy resocjalizacji</t>
  </si>
  <si>
    <t>Podstawy diagnozy psychopedagogicznej</t>
  </si>
  <si>
    <t>Podstawy kryminologii</t>
  </si>
  <si>
    <t>Patologie społeczne</t>
  </si>
  <si>
    <t>Reintegracja społeczna</t>
  </si>
  <si>
    <t>Podstawy diagnozy w resocjalizacji</t>
  </si>
  <si>
    <t>Terapia w resocjalizacji</t>
  </si>
  <si>
    <t>Podstawy terapii uzależnień</t>
  </si>
  <si>
    <t>Emisja głosu</t>
  </si>
  <si>
    <t>W/Ć</t>
  </si>
  <si>
    <t>Wykład z zakresu edukacji religijnej</t>
  </si>
  <si>
    <t>Wykład w języku obcym</t>
  </si>
  <si>
    <t>Język obcy nowożytny</t>
  </si>
  <si>
    <t>Metodyka pracy naukowej i ochrona własności intelektualnej</t>
  </si>
  <si>
    <t>Technologie informacyjne</t>
  </si>
  <si>
    <t>Etyka zawodowa</t>
  </si>
  <si>
    <t>F</t>
  </si>
  <si>
    <t>Metody twórczej resocjalizacji I</t>
  </si>
  <si>
    <t>Metody twórczej resocjalizacji II</t>
  </si>
  <si>
    <t>PEDAGOGIKA</t>
  </si>
  <si>
    <t>Ogólnoakademicki</t>
  </si>
  <si>
    <t xml:space="preserve">VII. MODUŁ: PRZEDMIOTY BEZ PUNKTÓW ECTS </t>
  </si>
  <si>
    <t>IV. PRZYGOTOWANIE PEDAGOGICZNO-PSYCHOLOGICZNE</t>
  </si>
  <si>
    <t>V. ZAKRESY</t>
  </si>
  <si>
    <t>Pierwsza pomoc przedmedyczna</t>
  </si>
  <si>
    <t xml:space="preserve">Metodologia badań pedagogicznych </t>
  </si>
  <si>
    <t>Konwersatorium w zakresie treści specjalnościowych</t>
  </si>
  <si>
    <t>Wsparcie dziecka ze specjalnymi potrzebami edukacyjnymi</t>
  </si>
  <si>
    <t>ZAKRES KSZTAŁCENIA: Resocjalizacja kreująca</t>
  </si>
  <si>
    <t>Szkolenie BHWPiK (kurs e-learningowy)</t>
  </si>
  <si>
    <t>EL</t>
  </si>
  <si>
    <t>ZAKRES KSZTAŁCENIA: Pedagogika opiekuńczo-wychowawcza z elementami tutoringu</t>
  </si>
  <si>
    <t>ZAKRES KSZTAŁCENIA: Poradnictwo i pomoc psychologiczno-pedagogiczna</t>
  </si>
  <si>
    <t>Wprowadzenie do pedagogiki opiekuńczo-wychowawczej</t>
  </si>
  <si>
    <t>Pedagogika rodziny</t>
  </si>
  <si>
    <t>Prawne podstawy działalności opiekuńczo-wychowawczej</t>
  </si>
  <si>
    <t>Interwencja w sytuacjach kryzysowych</t>
  </si>
  <si>
    <t>Profilaktyka w pracy opiekuńczo-wychowawczej</t>
  </si>
  <si>
    <t>Diagnoza w pracy opiekuńczo-wychowawczej</t>
  </si>
  <si>
    <t>Pedagogika czasu wolnego z elementami edukacji na rzecz zrównoważonego rozwoju</t>
  </si>
  <si>
    <t>Formy pieczy zastępczej i instytucje wsparcia</t>
  </si>
  <si>
    <t>Metodyka pracy z małym dzieckiem</t>
  </si>
  <si>
    <t>Metodyka pracy w placówkach opieki częściowej</t>
  </si>
  <si>
    <t>Praca opiekuńczo-wychowawcza z seniorem</t>
  </si>
  <si>
    <t>Warsztat kreatywnego opiekuna-wychowawcy</t>
  </si>
  <si>
    <t>Metodyka pracy w placówkach opieki całkowitej</t>
  </si>
  <si>
    <t>Podstawy teoretyczne tutoringu</t>
  </si>
  <si>
    <t>Metodyka procesu tutoringu</t>
  </si>
  <si>
    <t>Modele tutoringu</t>
  </si>
  <si>
    <t>Teoretyczne podstawy poradnictwa psychologiczno-pedagogicznego</t>
  </si>
  <si>
    <t>Teoretyczne podstawy pomocy psychologiczno-pedagogicznej</t>
  </si>
  <si>
    <t>Podstawy prawne poradnictwa i pomocy psychologiczno-pedagogicznej</t>
  </si>
  <si>
    <t>Trening kompetencji interpersonalnych</t>
  </si>
  <si>
    <t>Diagnozowanie środowiska rodzinnego</t>
  </si>
  <si>
    <t>Projektowanie i realizacja działań o charakterze pomocy psychopedagogicznej</t>
  </si>
  <si>
    <t>Wybrane elementy tutoringu w edukacji</t>
  </si>
  <si>
    <t>Podstawy profilaktyki zachowań ryzykownych dzieci i młodzieży</t>
  </si>
  <si>
    <t>Poradnictwo wychowawcze</t>
  </si>
  <si>
    <t>Instytucjonalne formy wsparcia dziecka i rodziny</t>
  </si>
  <si>
    <t>Praca z dzieckiem o specjalnych potrzebach edukacyjnych</t>
  </si>
  <si>
    <t>Środowisko wielokulturowe-podstawy wsparcia i dialogu</t>
  </si>
  <si>
    <t>Wybrane problemy wsparcia w opiece paliatywno-hospicyjnej</t>
  </si>
  <si>
    <r>
      <t xml:space="preserve">Łącznie w programie przy realizacji zakresu: </t>
    </r>
    <r>
      <rPr>
        <b/>
        <i/>
        <sz val="12"/>
        <rFont val="Times New Roman"/>
        <family val="1"/>
        <charset val="238"/>
      </rPr>
      <t>Pedagogika opiekuńczo-wychowawcza z elementami tutoringu</t>
    </r>
  </si>
  <si>
    <r>
      <t xml:space="preserve">Liczba godzin kontaktowych (bez praktyk) - zakres: </t>
    </r>
    <r>
      <rPr>
        <b/>
        <i/>
        <sz val="12"/>
        <rFont val="Times New Roman"/>
        <family val="1"/>
        <charset val="238"/>
      </rPr>
      <t>Resocjalizacja kreująca</t>
    </r>
  </si>
  <si>
    <r>
      <t xml:space="preserve">Liczba godzin kontaktowych (bez praktyk) - zakres: </t>
    </r>
    <r>
      <rPr>
        <b/>
        <i/>
        <sz val="12"/>
        <rFont val="Times New Roman"/>
        <family val="1"/>
        <charset val="238"/>
      </rPr>
      <t>Pedagogika opiekuńczo-wychowawcza z elementami tutoringu</t>
    </r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</si>
  <si>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Resocjalizacja kreująca</t>
    </r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</si>
  <si>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Pedagogika opiekuńczo-wychowawcza z elementami tutoringu</t>
    </r>
  </si>
  <si>
    <r>
      <t xml:space="preserve">Liczba godzin kontaktowych z praktykami - zakres: </t>
    </r>
    <r>
      <rPr>
        <b/>
        <i/>
        <sz val="12"/>
        <rFont val="Times New Roman"/>
        <family val="1"/>
        <charset val="238"/>
      </rPr>
      <t>Poradnictwo i pomoc psychologiczno - pedagogiczna</t>
    </r>
  </si>
  <si>
    <r>
      <rPr>
        <sz val="12"/>
        <rFont val="Times New Roman"/>
        <family val="1"/>
        <charset val="238"/>
      </rPr>
      <t>Łącznie w programie przy realizacji zakresu:</t>
    </r>
    <r>
      <rPr>
        <b/>
        <i/>
        <sz val="12"/>
        <rFont val="Times New Roman"/>
        <family val="1"/>
        <charset val="238"/>
      </rPr>
      <t xml:space="preserve"> Poradnictwo i pomoc psychologiczno-pedagogiczna</t>
    </r>
  </si>
  <si>
    <r>
      <rPr>
        <sz val="12"/>
        <rFont val="Times New Roman"/>
        <family val="1"/>
        <charset val="238"/>
      </rPr>
      <t>Łącznie w programie przy realizacji zakresu:</t>
    </r>
    <r>
      <rPr>
        <b/>
        <i/>
        <sz val="12"/>
        <rFont val="Times New Roman"/>
        <family val="1"/>
        <charset val="238"/>
      </rPr>
      <t xml:space="preserve"> Resocjalizacja kreująca</t>
    </r>
  </si>
  <si>
    <t>Metody i formy ekspresji twórczej</t>
  </si>
  <si>
    <t>Trening tutoringu z elementami kompetencji komunikacyjnych</t>
  </si>
  <si>
    <t>Metodyka interwencji kryzysowej</t>
  </si>
  <si>
    <t>Poradnictwo małżeńskie i rodzinne</t>
  </si>
  <si>
    <t>Diagnostyka psychopedagogiczna</t>
  </si>
  <si>
    <t>Mediacje rodzinne, szkolne i rówieśnicze</t>
  </si>
  <si>
    <t>Wybrane zagadnienia z psychologii klinicznej</t>
  </si>
  <si>
    <t>Semestr zimowy</t>
  </si>
  <si>
    <t>Semestr letni</t>
  </si>
  <si>
    <t>Resocjalizacja kreująca</t>
  </si>
  <si>
    <t>Pedagogika opiekuńczo-wychowawcza z elementami tutoringu</t>
  </si>
  <si>
    <t>Poradnictwo i pomoc psychologiczno-pedagogiczna</t>
  </si>
  <si>
    <t>Łącz ilość godz.</t>
  </si>
  <si>
    <t>Praktyka zawodowa: praktyka psychologiczno-pedagogiczna</t>
  </si>
  <si>
    <t xml:space="preserve">Proseminarium </t>
  </si>
  <si>
    <t>Warsztat rozwoju osobistego</t>
  </si>
  <si>
    <t>Warsztat kompetencji 4K</t>
  </si>
  <si>
    <t>Obowiązuje studentów rozpoczynających studia od roku akademickiego: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</si>
</sst>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u/>
      <sz val="14"/>
      <color indexed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mbria"/>
      <family val="1"/>
      <charset val="238"/>
      <scheme val="major"/>
    </font>
    <font>
      <b/>
      <sz val="14"/>
      <color indexed="8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i/>
      <sz val="14"/>
      <color indexed="1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9" borderId="25" applyNumberFormat="0" applyAlignment="0" applyProtection="0"/>
  </cellStyleXfs>
  <cellXfs count="439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10" borderId="15" xfId="0" applyFont="1" applyFill="1" applyBorder="1" applyAlignment="1" applyProtection="1">
      <alignment wrapText="1"/>
      <protection locked="0"/>
    </xf>
    <xf numFmtId="0" fontId="8" fillId="10" borderId="16" xfId="0" applyFont="1" applyFill="1" applyBorder="1" applyAlignment="1" applyProtection="1">
      <alignment wrapText="1"/>
      <protection locked="0"/>
    </xf>
    <xf numFmtId="0" fontId="8" fillId="1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vertical="center"/>
    </xf>
    <xf numFmtId="0" fontId="8" fillId="0" borderId="6" xfId="0" applyFont="1" applyBorder="1"/>
    <xf numFmtId="0" fontId="8" fillId="0" borderId="6" xfId="0" applyFont="1" applyFill="1" applyBorder="1"/>
    <xf numFmtId="0" fontId="8" fillId="0" borderId="1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" xfId="0" applyFont="1" applyFill="1" applyBorder="1"/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12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6" fillId="11" borderId="33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/>
    </xf>
    <xf numFmtId="0" fontId="6" fillId="14" borderId="28" xfId="0" applyFont="1" applyFill="1" applyBorder="1" applyAlignment="1">
      <alignment horizontal="center" vertical="center"/>
    </xf>
    <xf numFmtId="0" fontId="6" fillId="14" borderId="30" xfId="0" applyFont="1" applyFill="1" applyBorder="1"/>
    <xf numFmtId="0" fontId="8" fillId="0" borderId="23" xfId="0" applyFont="1" applyFill="1" applyBorder="1"/>
    <xf numFmtId="0" fontId="8" fillId="0" borderId="35" xfId="0" applyFont="1" applyBorder="1" applyAlignment="1">
      <alignment horizontal="center" vertical="center"/>
    </xf>
    <xf numFmtId="0" fontId="8" fillId="0" borderId="10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13" borderId="24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13" borderId="44" xfId="0" applyFont="1" applyFill="1" applyBorder="1" applyAlignment="1">
      <alignment horizontal="center" vertical="center"/>
    </xf>
    <xf numFmtId="0" fontId="11" fillId="13" borderId="40" xfId="0" applyFont="1" applyFill="1" applyBorder="1" applyAlignment="1">
      <alignment horizontal="center" vertical="center"/>
    </xf>
    <xf numFmtId="0" fontId="11" fillId="13" borderId="4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6" fillId="11" borderId="28" xfId="0" applyFont="1" applyFill="1" applyBorder="1" applyAlignment="1">
      <alignment horizontal="center" vertical="center"/>
    </xf>
    <xf numFmtId="0" fontId="8" fillId="0" borderId="10" xfId="0" applyFont="1" applyFill="1" applyBorder="1" applyProtection="1">
      <protection locked="0"/>
    </xf>
    <xf numFmtId="0" fontId="8" fillId="10" borderId="69" xfId="0" applyFont="1" applyFill="1" applyBorder="1" applyAlignment="1" applyProtection="1">
      <alignment wrapText="1"/>
      <protection locked="0"/>
    </xf>
    <xf numFmtId="0" fontId="6" fillId="11" borderId="29" xfId="0" applyFont="1" applyFill="1" applyBorder="1" applyAlignment="1" applyProtection="1">
      <alignment horizontal="center" vertical="center"/>
      <protection locked="0"/>
    </xf>
    <xf numFmtId="0" fontId="6" fillId="11" borderId="30" xfId="0" applyFont="1" applyFill="1" applyBorder="1" applyAlignment="1" applyProtection="1">
      <alignment horizontal="center" vertical="center"/>
      <protection locked="0"/>
    </xf>
    <xf numFmtId="0" fontId="6" fillId="11" borderId="31" xfId="0" applyFont="1" applyFill="1" applyBorder="1" applyAlignment="1" applyProtection="1">
      <alignment horizontal="center" vertical="center"/>
      <protection locked="0"/>
    </xf>
    <xf numFmtId="0" fontId="6" fillId="11" borderId="32" xfId="0" applyFont="1" applyFill="1" applyBorder="1" applyAlignment="1" applyProtection="1">
      <alignment horizontal="center" vertical="center"/>
      <protection locked="0"/>
    </xf>
    <xf numFmtId="0" fontId="6" fillId="11" borderId="33" xfId="0" applyFont="1" applyFill="1" applyBorder="1" applyAlignment="1" applyProtection="1">
      <alignment horizontal="center" vertical="center"/>
      <protection locked="0"/>
    </xf>
    <xf numFmtId="0" fontId="6" fillId="11" borderId="34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23" xfId="0" applyFont="1" applyBorder="1"/>
    <xf numFmtId="0" fontId="8" fillId="12" borderId="10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35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6" fillId="14" borderId="29" xfId="0" applyFont="1" applyFill="1" applyBorder="1" applyAlignment="1">
      <alignment horizontal="center" vertical="center"/>
    </xf>
    <xf numFmtId="0" fontId="6" fillId="14" borderId="30" xfId="0" applyFont="1" applyFill="1" applyBorder="1" applyAlignment="1">
      <alignment horizontal="center" vertical="center"/>
    </xf>
    <xf numFmtId="0" fontId="6" fillId="14" borderId="31" xfId="0" applyFont="1" applyFill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10" borderId="18" xfId="0" applyFont="1" applyFill="1" applyBorder="1"/>
    <xf numFmtId="0" fontId="8" fillId="0" borderId="18" xfId="0" applyFont="1" applyBorder="1"/>
    <xf numFmtId="0" fontId="8" fillId="0" borderId="4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top"/>
    </xf>
    <xf numFmtId="0" fontId="8" fillId="0" borderId="47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14" borderId="70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10" fillId="0" borderId="0" xfId="0" applyFont="1"/>
    <xf numFmtId="0" fontId="7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2" fillId="10" borderId="0" xfId="0" applyFont="1" applyFill="1" applyBorder="1" applyAlignment="1" applyProtection="1">
      <alignment horizontal="center" vertical="center"/>
      <protection hidden="1"/>
    </xf>
    <xf numFmtId="0" fontId="14" fillId="10" borderId="0" xfId="0" applyFont="1" applyFill="1"/>
    <xf numFmtId="0" fontId="6" fillId="10" borderId="0" xfId="0" applyFont="1" applyFill="1" applyBorder="1" applyAlignment="1" applyProtection="1">
      <alignment horizontal="center" vertical="center"/>
      <protection hidden="1"/>
    </xf>
    <xf numFmtId="0" fontId="15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10" fillId="10" borderId="0" xfId="0" applyFont="1" applyFill="1"/>
    <xf numFmtId="0" fontId="8" fillId="0" borderId="0" xfId="0" applyFont="1" applyFill="1" applyBorder="1" applyAlignment="1">
      <alignment horizontal="left" vertical="center"/>
    </xf>
    <xf numFmtId="0" fontId="10" fillId="1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7" fillId="1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/>
    <xf numFmtId="0" fontId="17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17" fillId="10" borderId="0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23" fillId="10" borderId="0" xfId="0" applyFont="1" applyFill="1" applyAlignment="1">
      <alignment horizontal="center" vertical="center"/>
    </xf>
    <xf numFmtId="0" fontId="19" fillId="10" borderId="0" xfId="0" applyFont="1" applyFill="1" applyAlignment="1" applyProtection="1">
      <alignment horizontal="center" vertical="center"/>
      <protection locked="0"/>
    </xf>
    <xf numFmtId="0" fontId="17" fillId="10" borderId="0" xfId="0" applyFont="1" applyFill="1" applyAlignment="1" applyProtection="1">
      <alignment horizontal="center" vertical="center"/>
      <protection locked="0"/>
    </xf>
    <xf numFmtId="0" fontId="24" fillId="10" borderId="0" xfId="0" applyFont="1" applyFill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7" fillId="0" borderId="5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11" borderId="74" xfId="0" applyFont="1" applyFill="1" applyBorder="1" applyAlignment="1">
      <alignment horizontal="center" vertical="center"/>
    </xf>
    <xf numFmtId="0" fontId="6" fillId="11" borderId="75" xfId="0" applyFont="1" applyFill="1" applyBorder="1" applyAlignment="1">
      <alignment horizontal="center" vertical="center"/>
    </xf>
    <xf numFmtId="0" fontId="6" fillId="11" borderId="76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12" borderId="59" xfId="0" applyFont="1" applyFill="1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/>
    </xf>
    <xf numFmtId="0" fontId="8" fillId="12" borderId="61" xfId="0" applyFont="1" applyFill="1" applyBorder="1" applyAlignment="1">
      <alignment horizontal="center" vertical="center"/>
    </xf>
    <xf numFmtId="0" fontId="8" fillId="12" borderId="35" xfId="0" applyFont="1" applyFill="1" applyBorder="1" applyAlignment="1">
      <alignment horizontal="center" vertical="center"/>
    </xf>
    <xf numFmtId="0" fontId="8" fillId="12" borderId="57" xfId="0" applyFont="1" applyFill="1" applyBorder="1" applyAlignment="1">
      <alignment horizontal="center" vertical="center"/>
    </xf>
    <xf numFmtId="0" fontId="8" fillId="12" borderId="37" xfId="0" applyFont="1" applyFill="1" applyBorder="1" applyAlignment="1">
      <alignment horizontal="center" vertical="center"/>
    </xf>
    <xf numFmtId="0" fontId="8" fillId="12" borderId="58" xfId="0" applyFont="1" applyFill="1" applyBorder="1" applyAlignment="1">
      <alignment horizontal="center" vertical="center"/>
    </xf>
    <xf numFmtId="0" fontId="8" fillId="12" borderId="72" xfId="0" applyFont="1" applyFill="1" applyBorder="1" applyAlignment="1">
      <alignment horizontal="center" vertical="center"/>
    </xf>
    <xf numFmtId="0" fontId="6" fillId="11" borderId="28" xfId="0" applyFont="1" applyFill="1" applyBorder="1" applyAlignment="1" applyProtection="1">
      <alignment horizontal="center" vertical="center"/>
      <protection locked="0"/>
    </xf>
    <xf numFmtId="0" fontId="8" fillId="12" borderId="77" xfId="0" applyFont="1" applyFill="1" applyBorder="1" applyAlignment="1">
      <alignment horizontal="center" vertical="center"/>
    </xf>
    <xf numFmtId="0" fontId="8" fillId="12" borderId="78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8" fillId="12" borderId="25" xfId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12" borderId="23" xfId="0" applyFont="1" applyFill="1" applyBorder="1" applyAlignment="1">
      <alignment horizontal="center"/>
    </xf>
    <xf numFmtId="0" fontId="8" fillId="12" borderId="36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8" fillId="12" borderId="3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12" borderId="61" xfId="1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horizontal="center" vertical="center"/>
    </xf>
    <xf numFmtId="0" fontId="8" fillId="12" borderId="35" xfId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12" borderId="56" xfId="0" applyFont="1" applyFill="1" applyBorder="1" applyAlignment="1">
      <alignment horizontal="center" vertical="center"/>
    </xf>
    <xf numFmtId="0" fontId="8" fillId="12" borderId="49" xfId="0" applyFont="1" applyFill="1" applyBorder="1" applyAlignment="1">
      <alignment horizontal="center" vertical="center"/>
    </xf>
    <xf numFmtId="0" fontId="8" fillId="12" borderId="5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12" borderId="40" xfId="0" applyFont="1" applyFill="1" applyBorder="1" applyAlignment="1">
      <alignment horizontal="center" vertical="center"/>
    </xf>
    <xf numFmtId="0" fontId="8" fillId="12" borderId="80" xfId="0" applyFont="1" applyFill="1" applyBorder="1" applyAlignment="1">
      <alignment horizontal="left" vertical="center"/>
    </xf>
    <xf numFmtId="0" fontId="4" fillId="0" borderId="80" xfId="0" applyFont="1" applyBorder="1" applyAlignment="1">
      <alignment vertical="center"/>
    </xf>
    <xf numFmtId="0" fontId="8" fillId="0" borderId="80" xfId="0" applyFont="1" applyFill="1" applyBorder="1" applyAlignment="1">
      <alignment horizontal="left" vertical="center"/>
    </xf>
    <xf numFmtId="0" fontId="8" fillId="0" borderId="80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12" borderId="81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2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0" fontId="8" fillId="10" borderId="8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12" borderId="81" xfId="0" applyFont="1" applyFill="1" applyBorder="1" applyAlignment="1">
      <alignment horizontal="center" vertical="center"/>
    </xf>
    <xf numFmtId="0" fontId="6" fillId="10" borderId="6" xfId="0" applyFont="1" applyFill="1" applyBorder="1" applyAlignment="1" applyProtection="1">
      <alignment horizontal="left" vertical="center" wrapText="1"/>
      <protection hidden="1"/>
    </xf>
    <xf numFmtId="0" fontId="6" fillId="10" borderId="5" xfId="0" applyFont="1" applyFill="1" applyBorder="1" applyAlignment="1" applyProtection="1">
      <alignment horizontal="left" vertical="center" wrapText="1"/>
      <protection hidden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49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6" fillId="10" borderId="1" xfId="0" applyFont="1" applyFill="1" applyBorder="1" applyAlignment="1" applyProtection="1">
      <alignment horizontal="left" vertical="center" wrapText="1"/>
      <protection hidden="1"/>
    </xf>
    <xf numFmtId="0" fontId="11" fillId="0" borderId="56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left" vertical="center"/>
    </xf>
    <xf numFmtId="0" fontId="6" fillId="14" borderId="33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top"/>
    </xf>
    <xf numFmtId="0" fontId="12" fillId="0" borderId="39" xfId="0" applyFont="1" applyFill="1" applyBorder="1" applyAlignment="1">
      <alignment horizontal="left" vertical="top"/>
    </xf>
    <xf numFmtId="0" fontId="6" fillId="12" borderId="4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top"/>
    </xf>
    <xf numFmtId="0" fontId="8" fillId="0" borderId="39" xfId="0" applyFont="1" applyFill="1" applyBorder="1" applyAlignment="1">
      <alignment horizontal="left" vertical="top"/>
    </xf>
    <xf numFmtId="0" fontId="12" fillId="0" borderId="55" xfId="0" applyFont="1" applyFill="1" applyBorder="1" applyAlignment="1">
      <alignment horizontal="left" vertical="top"/>
    </xf>
    <xf numFmtId="0" fontId="12" fillId="0" borderId="40" xfId="0" applyFont="1" applyFill="1" applyBorder="1" applyAlignment="1">
      <alignment horizontal="left" vertical="top"/>
    </xf>
    <xf numFmtId="0" fontId="12" fillId="0" borderId="41" xfId="0" applyFont="1" applyFill="1" applyBorder="1" applyAlignment="1">
      <alignment horizontal="left" vertical="top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top"/>
    </xf>
    <xf numFmtId="0" fontId="8" fillId="0" borderId="47" xfId="0" applyFont="1" applyFill="1" applyBorder="1" applyAlignment="1">
      <alignment horizontal="left" vertical="top"/>
    </xf>
    <xf numFmtId="0" fontId="12" fillId="10" borderId="6" xfId="0" applyFont="1" applyFill="1" applyBorder="1" applyAlignment="1" applyProtection="1">
      <alignment horizontal="center"/>
      <protection hidden="1"/>
    </xf>
    <xf numFmtId="0" fontId="12" fillId="10" borderId="5" xfId="0" applyFont="1" applyFill="1" applyBorder="1" applyAlignment="1" applyProtection="1">
      <alignment horizontal="center"/>
      <protection hidden="1"/>
    </xf>
    <xf numFmtId="0" fontId="12" fillId="10" borderId="1" xfId="0" applyFont="1" applyFill="1" applyBorder="1" applyAlignment="1">
      <alignment horizontal="left"/>
    </xf>
    <xf numFmtId="0" fontId="6" fillId="10" borderId="1" xfId="0" applyFont="1" applyFill="1" applyBorder="1" applyAlignment="1" applyProtection="1">
      <alignment horizontal="left"/>
      <protection hidden="1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/>
      <protection hidden="1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12" borderId="81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2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10" borderId="6" xfId="0" applyFont="1" applyFill="1" applyBorder="1" applyAlignment="1" applyProtection="1">
      <alignment horizontal="center" vertical="center"/>
      <protection hidden="1"/>
    </xf>
    <xf numFmtId="0" fontId="6" fillId="10" borderId="7" xfId="0" applyFont="1" applyFill="1" applyBorder="1" applyAlignment="1" applyProtection="1">
      <alignment horizontal="center" vertical="center"/>
      <protection hidden="1"/>
    </xf>
    <xf numFmtId="0" fontId="6" fillId="10" borderId="5" xfId="0" applyFont="1" applyFill="1" applyBorder="1" applyAlignment="1" applyProtection="1">
      <alignment horizontal="center" vertical="center"/>
      <protection hidden="1"/>
    </xf>
    <xf numFmtId="0" fontId="14" fillId="10" borderId="0" xfId="0" applyFont="1" applyFill="1" applyBorder="1" applyAlignment="1">
      <alignment horizontal="center" vertical="center"/>
    </xf>
    <xf numFmtId="0" fontId="16" fillId="10" borderId="1" xfId="0" applyFont="1" applyFill="1" applyBorder="1" applyAlignment="1" applyProtection="1">
      <alignment horizontal="center" vertical="center"/>
      <protection hidden="1"/>
    </xf>
    <xf numFmtId="0" fontId="6" fillId="4" borderId="33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6" fillId="12" borderId="41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5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6" fillId="10" borderId="0" xfId="0" applyFont="1" applyFill="1" applyBorder="1" applyAlignment="1" applyProtection="1">
      <alignment horizontal="left"/>
      <protection hidden="1"/>
    </xf>
    <xf numFmtId="0" fontId="16" fillId="10" borderId="1" xfId="0" applyFont="1" applyFill="1" applyBorder="1" applyAlignment="1" applyProtection="1">
      <alignment horizontal="left"/>
      <protection hidden="1"/>
    </xf>
    <xf numFmtId="0" fontId="16" fillId="10" borderId="1" xfId="0" applyFont="1" applyFill="1" applyBorder="1" applyAlignment="1" applyProtection="1">
      <alignment horizontal="left"/>
      <protection locked="0" hidden="1"/>
    </xf>
    <xf numFmtId="0" fontId="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 applyProtection="1">
      <alignment horizontal="center" vertical="center"/>
      <protection locked="0" hidden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6" fillId="11" borderId="66" xfId="0" applyFont="1" applyFill="1" applyBorder="1" applyAlignment="1">
      <alignment horizontal="left" vertical="center"/>
    </xf>
    <xf numFmtId="0" fontId="6" fillId="11" borderId="67" xfId="0" applyFont="1" applyFill="1" applyBorder="1" applyAlignment="1">
      <alignment horizontal="left" vertical="center"/>
    </xf>
    <xf numFmtId="0" fontId="6" fillId="11" borderId="33" xfId="0" applyFont="1" applyFill="1" applyBorder="1" applyAlignment="1">
      <alignment horizontal="left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80" xfId="0" applyFont="1" applyBorder="1" applyAlignment="1">
      <alignment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</cellXfs>
  <cellStyles count="2">
    <cellStyle name="Dane wejściowe" xfId="1" builtinId="20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la/Ustawienia%20lokalne/Temporary%20Internet%20Files/Content.IE5/8B7NQ0HL/SYLABUSY/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93"/>
  <sheetViews>
    <sheetView tabSelected="1" zoomScale="60" zoomScaleNormal="60" zoomScaleSheetLayoutView="70" workbookViewId="0">
      <selection activeCell="M138" sqref="M138"/>
    </sheetView>
  </sheetViews>
  <sheetFormatPr defaultColWidth="9" defaultRowHeight="15.75"/>
  <cols>
    <col min="1" max="1" width="3.375" style="17" customWidth="1"/>
    <col min="2" max="2" width="80.125" style="9" customWidth="1"/>
    <col min="3" max="3" width="6" style="17" customWidth="1"/>
    <col min="4" max="4" width="6.375" style="17" customWidth="1"/>
    <col min="5" max="5" width="7.375" style="17" customWidth="1"/>
    <col min="6" max="6" width="12.75" style="17" customWidth="1"/>
    <col min="7" max="7" width="9" style="17" customWidth="1"/>
    <col min="8" max="8" width="9.625" style="17" customWidth="1"/>
    <col min="9" max="9" width="5.375" style="17" customWidth="1"/>
    <col min="10" max="10" width="6" style="17" customWidth="1"/>
    <col min="11" max="11" width="4.625" style="17" customWidth="1"/>
    <col min="12" max="12" width="7" style="17" customWidth="1"/>
    <col min="13" max="14" width="4.625" style="17" customWidth="1"/>
    <col min="15" max="15" width="5.875" style="17" customWidth="1"/>
    <col min="16" max="17" width="4.625" style="17" customWidth="1"/>
    <col min="18" max="18" width="5.375" style="17" customWidth="1"/>
    <col min="19" max="20" width="4.625" style="17" customWidth="1"/>
    <col min="21" max="21" width="6.375" style="17" customWidth="1"/>
    <col min="22" max="22" width="4.125" style="17" customWidth="1"/>
    <col min="23" max="25" width="4.625" style="17" customWidth="1"/>
    <col min="26" max="26" width="7" style="17" customWidth="1"/>
    <col min="27" max="27" width="4.625" style="17" customWidth="1"/>
    <col min="28" max="28" width="11.25" style="184" customWidth="1"/>
    <col min="29" max="29" width="10.625" style="184" customWidth="1"/>
    <col min="30" max="30" width="14.75" style="184" customWidth="1"/>
    <col min="31" max="33" width="9" style="184"/>
    <col min="34" max="16384" width="9" style="2"/>
  </cols>
  <sheetData>
    <row r="1" spans="1:33" ht="15.95" customHeight="1">
      <c r="A1" s="394" t="s">
        <v>166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</row>
    <row r="2" spans="1:33" s="216" customFormat="1" ht="15.95" customHeight="1">
      <c r="A2" s="395" t="s">
        <v>41</v>
      </c>
      <c r="B2" s="395"/>
      <c r="C2" s="380" t="s">
        <v>44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210"/>
      <c r="O2" s="210"/>
      <c r="P2" s="211"/>
      <c r="Q2" s="212"/>
      <c r="R2" s="212"/>
      <c r="S2" s="210"/>
      <c r="T2" s="210"/>
      <c r="U2" s="210"/>
      <c r="V2" s="210"/>
      <c r="W2" s="210"/>
      <c r="X2" s="210"/>
      <c r="Y2" s="210"/>
      <c r="Z2" s="213"/>
      <c r="AA2" s="214"/>
      <c r="AB2" s="215"/>
      <c r="AC2" s="215"/>
      <c r="AD2" s="215"/>
      <c r="AE2" s="215"/>
      <c r="AF2" s="215"/>
      <c r="AG2" s="215"/>
    </row>
    <row r="3" spans="1:33" s="216" customFormat="1" ht="15.95" customHeight="1">
      <c r="A3" s="395" t="s">
        <v>42</v>
      </c>
      <c r="B3" s="395"/>
      <c r="C3" s="380" t="s">
        <v>43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210"/>
      <c r="O3" s="210"/>
      <c r="P3" s="212"/>
      <c r="Q3" s="212"/>
      <c r="R3" s="212"/>
      <c r="S3" s="210"/>
      <c r="T3" s="210"/>
      <c r="U3" s="210"/>
      <c r="V3" s="210"/>
      <c r="W3" s="210"/>
      <c r="X3" s="210"/>
      <c r="Y3" s="210"/>
      <c r="Z3" s="217"/>
      <c r="AA3" s="218"/>
      <c r="AB3" s="215"/>
      <c r="AC3" s="215"/>
      <c r="AD3" s="215"/>
      <c r="AE3" s="215"/>
      <c r="AF3" s="215"/>
      <c r="AG3" s="215"/>
    </row>
    <row r="4" spans="1:33" s="216" customFormat="1" ht="15.95" customHeight="1">
      <c r="A4" s="395" t="s">
        <v>0</v>
      </c>
      <c r="B4" s="395"/>
      <c r="C4" s="380" t="s">
        <v>98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212"/>
      <c r="O4" s="210"/>
      <c r="P4" s="219"/>
      <c r="Q4" s="212"/>
      <c r="R4" s="212"/>
      <c r="S4" s="210"/>
      <c r="T4" s="210"/>
      <c r="U4" s="210"/>
      <c r="V4" s="210"/>
      <c r="W4" s="210"/>
      <c r="X4" s="210"/>
      <c r="Y4" s="210"/>
      <c r="Z4" s="217"/>
      <c r="AA4" s="218"/>
      <c r="AB4" s="215"/>
      <c r="AC4" s="215"/>
      <c r="AD4" s="215"/>
      <c r="AE4" s="215"/>
      <c r="AF4" s="215"/>
      <c r="AG4" s="215"/>
    </row>
    <row r="5" spans="1:33" s="224" customFormat="1" ht="15.95" customHeight="1">
      <c r="A5" s="396" t="s">
        <v>16</v>
      </c>
      <c r="B5" s="396"/>
      <c r="C5" s="398" t="s">
        <v>99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220"/>
      <c r="O5" s="221"/>
      <c r="P5" s="222"/>
      <c r="Q5" s="221"/>
      <c r="R5" s="220"/>
      <c r="S5" s="221"/>
      <c r="T5" s="221"/>
      <c r="U5" s="221"/>
      <c r="V5" s="221"/>
      <c r="W5" s="221"/>
      <c r="X5" s="221"/>
      <c r="Y5" s="221"/>
      <c r="Z5" s="217"/>
      <c r="AA5" s="218"/>
      <c r="AB5" s="223"/>
      <c r="AC5" s="223"/>
      <c r="AD5" s="223"/>
      <c r="AE5" s="223"/>
      <c r="AF5" s="223"/>
      <c r="AG5" s="223"/>
    </row>
    <row r="6" spans="1:33" s="216" customFormat="1" ht="15.95" customHeight="1">
      <c r="A6" s="395" t="s">
        <v>15</v>
      </c>
      <c r="B6" s="395"/>
      <c r="C6" s="380" t="s">
        <v>46</v>
      </c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212"/>
      <c r="O6" s="210"/>
      <c r="P6" s="212"/>
      <c r="Q6" s="212"/>
      <c r="R6" s="212"/>
      <c r="S6" s="210"/>
      <c r="T6" s="210"/>
      <c r="U6" s="210"/>
      <c r="V6" s="210"/>
      <c r="W6" s="210"/>
      <c r="X6" s="210"/>
      <c r="Y6" s="210"/>
      <c r="Z6" s="217"/>
      <c r="AA6" s="218"/>
      <c r="AB6" s="215"/>
      <c r="AC6" s="215"/>
      <c r="AD6" s="215"/>
      <c r="AE6" s="215"/>
      <c r="AF6" s="215"/>
      <c r="AG6" s="215"/>
    </row>
    <row r="7" spans="1:33" s="216" customFormat="1" ht="15.95" customHeight="1">
      <c r="A7" s="395" t="s">
        <v>17</v>
      </c>
      <c r="B7" s="395"/>
      <c r="C7" s="380" t="s">
        <v>47</v>
      </c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212"/>
      <c r="O7" s="408"/>
      <c r="P7" s="408"/>
      <c r="Q7" s="408"/>
      <c r="R7" s="408"/>
      <c r="S7" s="408"/>
      <c r="T7" s="408"/>
      <c r="U7" s="408"/>
      <c r="V7" s="409"/>
      <c r="W7" s="409"/>
      <c r="X7" s="210"/>
      <c r="Y7" s="210"/>
      <c r="Z7" s="217"/>
      <c r="AA7" s="218"/>
      <c r="AB7" s="215"/>
      <c r="AC7" s="215"/>
      <c r="AD7" s="215"/>
      <c r="AE7" s="215"/>
      <c r="AF7" s="215"/>
      <c r="AG7" s="215"/>
    </row>
    <row r="8" spans="1:33" ht="15.95" customHeight="1">
      <c r="A8" s="351" t="s">
        <v>40</v>
      </c>
      <c r="B8" s="351"/>
      <c r="C8" s="358">
        <v>180</v>
      </c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185"/>
      <c r="O8" s="384"/>
      <c r="P8" s="384"/>
      <c r="Q8" s="384"/>
      <c r="R8" s="384"/>
      <c r="S8" s="384"/>
      <c r="T8" s="384"/>
      <c r="U8" s="384"/>
      <c r="V8" s="379"/>
      <c r="W8" s="379"/>
      <c r="X8" s="185"/>
      <c r="Y8" s="185"/>
      <c r="Z8" s="188"/>
      <c r="AA8" s="189"/>
    </row>
    <row r="9" spans="1:33" ht="15.95" customHeight="1">
      <c r="A9" s="328" t="s">
        <v>142</v>
      </c>
      <c r="B9" s="328"/>
      <c r="C9" s="358">
        <f>AB127-158</f>
        <v>1704</v>
      </c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185"/>
      <c r="O9" s="190"/>
      <c r="P9" s="190"/>
      <c r="Q9" s="190"/>
      <c r="R9" s="190"/>
      <c r="S9" s="190"/>
      <c r="T9" s="190"/>
      <c r="U9" s="190"/>
      <c r="V9" s="191"/>
      <c r="W9" s="191"/>
      <c r="X9" s="185"/>
      <c r="Y9" s="185"/>
      <c r="Z9" s="188"/>
      <c r="AA9" s="189"/>
    </row>
    <row r="10" spans="1:33" ht="34.5" customHeight="1">
      <c r="A10" s="322" t="s">
        <v>143</v>
      </c>
      <c r="B10" s="323"/>
      <c r="C10" s="376">
        <f>AB129-158</f>
        <v>1669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8"/>
      <c r="N10" s="186"/>
      <c r="O10" s="384"/>
      <c r="P10" s="384"/>
      <c r="Q10" s="384"/>
      <c r="R10" s="384"/>
      <c r="S10" s="384"/>
      <c r="T10" s="384"/>
      <c r="U10" s="384"/>
      <c r="V10" s="379"/>
      <c r="W10" s="379"/>
      <c r="X10" s="185"/>
      <c r="Y10" s="185"/>
      <c r="Z10" s="188"/>
      <c r="AA10" s="189"/>
    </row>
    <row r="11" spans="1:33" ht="15.95" customHeight="1">
      <c r="A11" s="322" t="s">
        <v>144</v>
      </c>
      <c r="B11" s="323"/>
      <c r="C11" s="376">
        <f>AB127</f>
        <v>1862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8"/>
      <c r="N11" s="189"/>
      <c r="O11" s="384"/>
      <c r="P11" s="384"/>
      <c r="Q11" s="384"/>
      <c r="R11" s="384"/>
      <c r="S11" s="384"/>
      <c r="T11" s="384"/>
      <c r="U11" s="384"/>
      <c r="V11" s="379"/>
      <c r="W11" s="379"/>
      <c r="X11" s="185"/>
      <c r="Y11" s="185"/>
      <c r="Z11" s="188"/>
      <c r="AA11" s="189"/>
    </row>
    <row r="12" spans="1:33" ht="33.75" customHeight="1">
      <c r="A12" s="328" t="s">
        <v>145</v>
      </c>
      <c r="B12" s="328"/>
      <c r="C12" s="407">
        <f>AB129</f>
        <v>1827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189"/>
      <c r="O12" s="190"/>
      <c r="P12" s="190"/>
      <c r="Q12" s="190"/>
      <c r="R12" s="190"/>
      <c r="S12" s="190"/>
      <c r="T12" s="190"/>
      <c r="U12" s="190"/>
      <c r="V12" s="191"/>
      <c r="W12" s="191"/>
      <c r="X12" s="185"/>
      <c r="Y12" s="185"/>
      <c r="Z12" s="188"/>
      <c r="AA12" s="189"/>
    </row>
    <row r="13" spans="1:33" ht="34.5" customHeight="1">
      <c r="A13" s="322" t="s">
        <v>146</v>
      </c>
      <c r="B13" s="323"/>
      <c r="C13" s="397">
        <f>AB131</f>
        <v>1831</v>
      </c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189"/>
      <c r="O13" s="190"/>
      <c r="P13" s="190"/>
      <c r="Q13" s="190"/>
      <c r="R13" s="190"/>
      <c r="S13" s="190"/>
      <c r="T13" s="310"/>
      <c r="U13" s="190"/>
      <c r="V13" s="191"/>
      <c r="W13" s="191"/>
      <c r="X13" s="185"/>
      <c r="Y13" s="185"/>
      <c r="Z13" s="188"/>
      <c r="AA13" s="189"/>
    </row>
    <row r="14" spans="1:33" s="1" customFormat="1">
      <c r="A14" s="351" t="s">
        <v>24</v>
      </c>
      <c r="B14" s="351"/>
      <c r="C14" s="385">
        <f>SUM(C8*25)</f>
        <v>4500</v>
      </c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189"/>
      <c r="O14" s="188"/>
      <c r="P14" s="188"/>
      <c r="Q14" s="187"/>
      <c r="R14" s="187"/>
      <c r="S14" s="188"/>
      <c r="T14" s="188"/>
      <c r="U14" s="188"/>
      <c r="V14" s="185"/>
      <c r="W14" s="185"/>
      <c r="X14" s="185"/>
      <c r="Y14" s="185"/>
      <c r="Z14" s="188"/>
      <c r="AA14" s="189"/>
      <c r="AB14" s="192"/>
      <c r="AC14" s="192"/>
      <c r="AD14" s="192"/>
      <c r="AE14" s="192"/>
      <c r="AF14" s="192"/>
      <c r="AG14" s="192"/>
    </row>
    <row r="15" spans="1:33">
      <c r="A15" s="193"/>
      <c r="B15" s="194"/>
      <c r="C15" s="185"/>
      <c r="D15" s="185"/>
      <c r="E15" s="185"/>
      <c r="F15" s="195"/>
      <c r="G15" s="195"/>
      <c r="H15" s="195"/>
      <c r="I15" s="196"/>
      <c r="J15" s="185"/>
      <c r="K15" s="186"/>
      <c r="L15" s="197"/>
      <c r="M15" s="197"/>
      <c r="N15" s="197"/>
      <c r="O15" s="185"/>
      <c r="P15" s="185"/>
      <c r="Q15" s="186"/>
      <c r="R15" s="186"/>
      <c r="S15" s="185"/>
      <c r="T15" s="185"/>
      <c r="U15" s="185"/>
      <c r="V15" s="185"/>
      <c r="W15" s="185"/>
      <c r="X15" s="185"/>
      <c r="Y15" s="185"/>
      <c r="Z15" s="188"/>
      <c r="AA15" s="189"/>
    </row>
    <row r="16" spans="1:33">
      <c r="A16" s="348" t="s">
        <v>20</v>
      </c>
      <c r="B16" s="349"/>
      <c r="C16" s="198"/>
      <c r="D16" s="198"/>
      <c r="E16" s="198"/>
      <c r="F16" s="195"/>
      <c r="G16" s="195"/>
      <c r="H16" s="195"/>
      <c r="I16" s="196"/>
      <c r="J16" s="198"/>
      <c r="K16" s="198"/>
      <c r="L16" s="199"/>
      <c r="M16" s="199"/>
      <c r="N16" s="199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89"/>
      <c r="AA16" s="200"/>
    </row>
    <row r="17" spans="1:33">
      <c r="A17" s="350" t="s">
        <v>31</v>
      </c>
      <c r="B17" s="350"/>
      <c r="C17" s="413" t="s">
        <v>28</v>
      </c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5"/>
    </row>
    <row r="18" spans="1:33">
      <c r="A18" s="350" t="s">
        <v>32</v>
      </c>
      <c r="B18" s="350"/>
      <c r="C18" s="413" t="s">
        <v>29</v>
      </c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5"/>
    </row>
    <row r="19" spans="1:33">
      <c r="A19" s="350" t="s">
        <v>33</v>
      </c>
      <c r="B19" s="350"/>
      <c r="C19" s="413" t="s">
        <v>30</v>
      </c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5"/>
    </row>
    <row r="20" spans="1:33" ht="16.5" thickBot="1">
      <c r="A20" s="186"/>
      <c r="B20" s="201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</row>
    <row r="21" spans="1:33" s="3" customFormat="1" ht="27.75" customHeight="1" thickTop="1" thickBot="1">
      <c r="A21" s="371" t="s">
        <v>3</v>
      </c>
      <c r="B21" s="416" t="s">
        <v>26</v>
      </c>
      <c r="C21" s="355" t="s">
        <v>19</v>
      </c>
      <c r="D21" s="355" t="s">
        <v>21</v>
      </c>
      <c r="E21" s="355" t="s">
        <v>14</v>
      </c>
      <c r="F21" s="338" t="s">
        <v>23</v>
      </c>
      <c r="G21" s="338"/>
      <c r="H21" s="338" t="s">
        <v>25</v>
      </c>
      <c r="I21" s="387" t="s">
        <v>1</v>
      </c>
      <c r="J21" s="374" t="s">
        <v>4</v>
      </c>
      <c r="K21" s="353"/>
      <c r="L21" s="353"/>
      <c r="M21" s="353"/>
      <c r="N21" s="353"/>
      <c r="O21" s="375"/>
      <c r="P21" s="352" t="s">
        <v>8</v>
      </c>
      <c r="Q21" s="353"/>
      <c r="R21" s="353"/>
      <c r="S21" s="353"/>
      <c r="T21" s="353"/>
      <c r="U21" s="354"/>
      <c r="V21" s="352" t="s">
        <v>9</v>
      </c>
      <c r="W21" s="353"/>
      <c r="X21" s="353"/>
      <c r="Y21" s="353"/>
      <c r="Z21" s="353"/>
      <c r="AA21" s="422"/>
      <c r="AB21" s="9"/>
      <c r="AC21" s="9"/>
      <c r="AD21" s="9"/>
      <c r="AE21" s="9"/>
      <c r="AF21" s="9"/>
      <c r="AG21" s="9"/>
    </row>
    <row r="22" spans="1:33" s="3" customFormat="1" ht="17.25" thickTop="1" thickBot="1">
      <c r="A22" s="372"/>
      <c r="B22" s="407"/>
      <c r="C22" s="356"/>
      <c r="D22" s="356"/>
      <c r="E22" s="356"/>
      <c r="F22" s="324" t="s">
        <v>27</v>
      </c>
      <c r="G22" s="324" t="s">
        <v>18</v>
      </c>
      <c r="H22" s="324"/>
      <c r="I22" s="388"/>
      <c r="J22" s="423" t="s">
        <v>5</v>
      </c>
      <c r="K22" s="424"/>
      <c r="L22" s="425"/>
      <c r="M22" s="430" t="s">
        <v>7</v>
      </c>
      <c r="N22" s="431"/>
      <c r="O22" s="432"/>
      <c r="P22" s="404" t="s">
        <v>10</v>
      </c>
      <c r="Q22" s="405"/>
      <c r="R22" s="406"/>
      <c r="S22" s="419" t="s">
        <v>11</v>
      </c>
      <c r="T22" s="420"/>
      <c r="U22" s="421"/>
      <c r="V22" s="381" t="s">
        <v>12</v>
      </c>
      <c r="W22" s="382"/>
      <c r="X22" s="383"/>
      <c r="Y22" s="401" t="s">
        <v>13</v>
      </c>
      <c r="Z22" s="402"/>
      <c r="AA22" s="403"/>
      <c r="AB22" s="9"/>
      <c r="AC22" s="9"/>
      <c r="AD22" s="9"/>
      <c r="AE22" s="9"/>
      <c r="AF22" s="9"/>
      <c r="AG22" s="9"/>
    </row>
    <row r="23" spans="1:33" s="3" customFormat="1" ht="42.75" customHeight="1" thickTop="1">
      <c r="A23" s="372"/>
      <c r="B23" s="407"/>
      <c r="C23" s="356"/>
      <c r="D23" s="356"/>
      <c r="E23" s="356"/>
      <c r="F23" s="324"/>
      <c r="G23" s="324"/>
      <c r="H23" s="324"/>
      <c r="I23" s="388"/>
      <c r="J23" s="326" t="s">
        <v>2</v>
      </c>
      <c r="K23" s="10" t="s">
        <v>6</v>
      </c>
      <c r="L23" s="392" t="s">
        <v>1</v>
      </c>
      <c r="M23" s="326" t="s">
        <v>2</v>
      </c>
      <c r="N23" s="10" t="s">
        <v>6</v>
      </c>
      <c r="O23" s="392" t="s">
        <v>1</v>
      </c>
      <c r="P23" s="390" t="s">
        <v>2</v>
      </c>
      <c r="Q23" s="10" t="s">
        <v>6</v>
      </c>
      <c r="R23" s="426" t="s">
        <v>1</v>
      </c>
      <c r="S23" s="326" t="s">
        <v>2</v>
      </c>
      <c r="T23" s="10" t="s">
        <v>6</v>
      </c>
      <c r="U23" s="392" t="s">
        <v>1</v>
      </c>
      <c r="V23" s="390" t="s">
        <v>2</v>
      </c>
      <c r="W23" s="10" t="s">
        <v>6</v>
      </c>
      <c r="X23" s="426" t="s">
        <v>1</v>
      </c>
      <c r="Y23" s="326" t="s">
        <v>2</v>
      </c>
      <c r="Z23" s="10" t="s">
        <v>6</v>
      </c>
      <c r="AA23" s="399" t="s">
        <v>1</v>
      </c>
      <c r="AB23" s="9"/>
      <c r="AC23" s="9"/>
      <c r="AD23" s="9"/>
      <c r="AE23" s="9"/>
      <c r="AF23" s="9"/>
      <c r="AG23" s="9"/>
    </row>
    <row r="24" spans="1:33" s="3" customFormat="1" ht="30.75" customHeight="1" thickBot="1">
      <c r="A24" s="373"/>
      <c r="B24" s="417"/>
      <c r="C24" s="357"/>
      <c r="D24" s="357"/>
      <c r="E24" s="357"/>
      <c r="F24" s="325"/>
      <c r="G24" s="325"/>
      <c r="H24" s="325"/>
      <c r="I24" s="389"/>
      <c r="J24" s="327"/>
      <c r="K24" s="91" t="s">
        <v>22</v>
      </c>
      <c r="L24" s="393"/>
      <c r="M24" s="327"/>
      <c r="N24" s="91" t="s">
        <v>22</v>
      </c>
      <c r="O24" s="393"/>
      <c r="P24" s="391"/>
      <c r="Q24" s="91" t="s">
        <v>22</v>
      </c>
      <c r="R24" s="427"/>
      <c r="S24" s="327"/>
      <c r="T24" s="91" t="s">
        <v>22</v>
      </c>
      <c r="U24" s="393"/>
      <c r="V24" s="391"/>
      <c r="W24" s="91" t="s">
        <v>22</v>
      </c>
      <c r="X24" s="427"/>
      <c r="Y24" s="418"/>
      <c r="Z24" s="93" t="s">
        <v>22</v>
      </c>
      <c r="AA24" s="400"/>
      <c r="AB24" s="9"/>
      <c r="AC24" s="9"/>
      <c r="AD24" s="9"/>
      <c r="AE24" s="9"/>
      <c r="AF24" s="9"/>
      <c r="AG24" s="9"/>
    </row>
    <row r="25" spans="1:33" s="3" customFormat="1" ht="15.95" customHeight="1" thickTop="1" thickBot="1">
      <c r="A25" s="410" t="s">
        <v>35</v>
      </c>
      <c r="B25" s="411"/>
      <c r="C25" s="411"/>
      <c r="D25" s="411"/>
      <c r="E25" s="411"/>
      <c r="F25" s="100">
        <f>SUM(F26:F28)</f>
        <v>90</v>
      </c>
      <c r="G25" s="50">
        <f>SUM(G26:G28)</f>
        <v>90</v>
      </c>
      <c r="H25" s="50">
        <f>SUM(H26:H28)</f>
        <v>225</v>
      </c>
      <c r="I25" s="55">
        <f>SUM(I26:I28)</f>
        <v>9</v>
      </c>
      <c r="J25" s="54">
        <f t="shared" ref="J25:Q25" si="0">SUM(J26:J28)</f>
        <v>0</v>
      </c>
      <c r="K25" s="50">
        <f t="shared" si="0"/>
        <v>60</v>
      </c>
      <c r="L25" s="53">
        <f t="shared" si="0"/>
        <v>6</v>
      </c>
      <c r="M25" s="52">
        <f t="shared" si="0"/>
        <v>0</v>
      </c>
      <c r="N25" s="50">
        <f t="shared" si="0"/>
        <v>30</v>
      </c>
      <c r="O25" s="53">
        <f t="shared" si="0"/>
        <v>3</v>
      </c>
      <c r="P25" s="54">
        <f t="shared" si="0"/>
        <v>0</v>
      </c>
      <c r="Q25" s="50">
        <f t="shared" si="0"/>
        <v>0</v>
      </c>
      <c r="R25" s="51">
        <f t="shared" ref="R25:AA25" si="1">SUM(R26:R28)</f>
        <v>0</v>
      </c>
      <c r="S25" s="52">
        <f t="shared" si="1"/>
        <v>0</v>
      </c>
      <c r="T25" s="50">
        <f t="shared" si="1"/>
        <v>0</v>
      </c>
      <c r="U25" s="53">
        <f t="shared" si="1"/>
        <v>0</v>
      </c>
      <c r="V25" s="54">
        <f t="shared" si="1"/>
        <v>0</v>
      </c>
      <c r="W25" s="50">
        <f t="shared" si="1"/>
        <v>0</v>
      </c>
      <c r="X25" s="51">
        <f t="shared" si="1"/>
        <v>0</v>
      </c>
      <c r="Y25" s="52">
        <f t="shared" si="1"/>
        <v>0</v>
      </c>
      <c r="Z25" s="50">
        <f t="shared" si="1"/>
        <v>0</v>
      </c>
      <c r="AA25" s="55">
        <f t="shared" si="1"/>
        <v>0</v>
      </c>
      <c r="AB25" s="9"/>
      <c r="AC25" s="9"/>
      <c r="AD25" s="9"/>
      <c r="AE25" s="9"/>
      <c r="AF25" s="9"/>
      <c r="AG25" s="9"/>
    </row>
    <row r="26" spans="1:33" s="4" customFormat="1" ht="15" customHeight="1" thickTop="1">
      <c r="A26" s="90">
        <v>1</v>
      </c>
      <c r="B26" s="434" t="s">
        <v>165</v>
      </c>
      <c r="C26" s="10" t="s">
        <v>49</v>
      </c>
      <c r="D26" s="10" t="s">
        <v>49</v>
      </c>
      <c r="E26" s="312" t="s">
        <v>45</v>
      </c>
      <c r="F26" s="240">
        <v>30</v>
      </c>
      <c r="G26" s="178">
        <v>30</v>
      </c>
      <c r="H26" s="179">
        <f>25*I26</f>
        <v>75</v>
      </c>
      <c r="I26" s="241">
        <v>3</v>
      </c>
      <c r="J26" s="318"/>
      <c r="K26" s="119"/>
      <c r="L26" s="313"/>
      <c r="M26" s="316"/>
      <c r="N26" s="10">
        <v>30</v>
      </c>
      <c r="O26" s="313">
        <v>3</v>
      </c>
      <c r="P26" s="318"/>
      <c r="Q26" s="10"/>
      <c r="R26" s="41"/>
      <c r="S26" s="35"/>
      <c r="T26" s="10"/>
      <c r="U26" s="37"/>
      <c r="V26" s="39"/>
      <c r="W26" s="10"/>
      <c r="X26" s="41"/>
      <c r="Y26" s="35"/>
      <c r="Z26" s="10"/>
      <c r="AA26" s="92"/>
      <c r="AB26" s="14"/>
      <c r="AC26" s="14"/>
      <c r="AD26" s="14"/>
      <c r="AE26" s="14"/>
      <c r="AF26" s="14"/>
      <c r="AG26" s="14"/>
    </row>
    <row r="27" spans="1:33" s="4" customFormat="1" ht="15" customHeight="1">
      <c r="A27" s="85">
        <v>2</v>
      </c>
      <c r="B27" s="13" t="s">
        <v>48</v>
      </c>
      <c r="C27" s="11" t="s">
        <v>49</v>
      </c>
      <c r="D27" s="11" t="s">
        <v>49</v>
      </c>
      <c r="E27" s="314" t="s">
        <v>51</v>
      </c>
      <c r="F27" s="242">
        <v>30</v>
      </c>
      <c r="G27" s="31">
        <v>30</v>
      </c>
      <c r="H27" s="165">
        <f>25*I27</f>
        <v>75</v>
      </c>
      <c r="I27" s="243">
        <v>3</v>
      </c>
      <c r="J27" s="238"/>
      <c r="K27" s="121">
        <v>30</v>
      </c>
      <c r="L27" s="122">
        <v>3</v>
      </c>
      <c r="M27" s="120"/>
      <c r="N27" s="121"/>
      <c r="O27" s="122"/>
      <c r="P27" s="40"/>
      <c r="Q27" s="11"/>
      <c r="R27" s="42"/>
      <c r="S27" s="36"/>
      <c r="T27" s="11"/>
      <c r="U27" s="38"/>
      <c r="V27" s="40"/>
      <c r="W27" s="11"/>
      <c r="X27" s="42"/>
      <c r="Y27" s="36"/>
      <c r="Z27" s="11"/>
      <c r="AA27" s="59"/>
      <c r="AB27" s="14"/>
      <c r="AC27" s="14"/>
      <c r="AD27" s="14"/>
      <c r="AE27" s="14"/>
      <c r="AF27" s="14"/>
      <c r="AG27" s="14"/>
    </row>
    <row r="28" spans="1:33" s="4" customFormat="1" ht="15" customHeight="1" thickBot="1">
      <c r="A28" s="87">
        <v>3</v>
      </c>
      <c r="B28" s="435" t="s">
        <v>164</v>
      </c>
      <c r="C28" s="93" t="s">
        <v>49</v>
      </c>
      <c r="D28" s="93" t="s">
        <v>49</v>
      </c>
      <c r="E28" s="95" t="s">
        <v>45</v>
      </c>
      <c r="F28" s="244">
        <v>30</v>
      </c>
      <c r="G28" s="113">
        <v>30</v>
      </c>
      <c r="H28" s="139">
        <f>25*I28</f>
        <v>75</v>
      </c>
      <c r="I28" s="245">
        <v>3</v>
      </c>
      <c r="J28" s="94"/>
      <c r="K28" s="93">
        <v>30</v>
      </c>
      <c r="L28" s="97">
        <v>3</v>
      </c>
      <c r="M28" s="317"/>
      <c r="N28" s="94"/>
      <c r="O28" s="97"/>
      <c r="P28" s="94"/>
      <c r="Q28" s="93"/>
      <c r="R28" s="95"/>
      <c r="S28" s="96"/>
      <c r="T28" s="93"/>
      <c r="U28" s="97"/>
      <c r="V28" s="94"/>
      <c r="W28" s="93"/>
      <c r="X28" s="95"/>
      <c r="Y28" s="96"/>
      <c r="Z28" s="93"/>
      <c r="AA28" s="98"/>
      <c r="AB28" s="14"/>
      <c r="AC28" s="14"/>
      <c r="AD28" s="14"/>
      <c r="AE28" s="14"/>
      <c r="AF28" s="14"/>
      <c r="AG28" s="14"/>
    </row>
    <row r="29" spans="1:33" s="5" customFormat="1" ht="15.95" customHeight="1" thickTop="1" thickBot="1">
      <c r="A29" s="410" t="s">
        <v>34</v>
      </c>
      <c r="B29" s="411"/>
      <c r="C29" s="411"/>
      <c r="D29" s="411"/>
      <c r="E29" s="411"/>
      <c r="F29" s="100">
        <f>SUM(F30:F32)</f>
        <v>150</v>
      </c>
      <c r="G29" s="50">
        <f>SUM(G30:G32)</f>
        <v>135</v>
      </c>
      <c r="H29" s="50">
        <f>SUM(H30:H32)</f>
        <v>575</v>
      </c>
      <c r="I29" s="55">
        <f>SUM(I30:I32)</f>
        <v>23</v>
      </c>
      <c r="J29" s="54">
        <f t="shared" ref="J29:AA29" si="2">SUM(J30:J32)</f>
        <v>0</v>
      </c>
      <c r="K29" s="50">
        <f t="shared" si="2"/>
        <v>0</v>
      </c>
      <c r="L29" s="53">
        <f t="shared" si="2"/>
        <v>0</v>
      </c>
      <c r="M29" s="52">
        <f t="shared" ref="M29:R29" si="3">SUM(M30:M32)</f>
        <v>15</v>
      </c>
      <c r="N29" s="50">
        <f t="shared" si="3"/>
        <v>30</v>
      </c>
      <c r="O29" s="53">
        <f t="shared" si="3"/>
        <v>4</v>
      </c>
      <c r="P29" s="54">
        <f t="shared" si="3"/>
        <v>0</v>
      </c>
      <c r="Q29" s="50">
        <f t="shared" si="3"/>
        <v>15</v>
      </c>
      <c r="R29" s="51">
        <f t="shared" si="3"/>
        <v>2</v>
      </c>
      <c r="S29" s="52">
        <f t="shared" si="2"/>
        <v>0</v>
      </c>
      <c r="T29" s="50">
        <f>SUM(T30:T32)</f>
        <v>30</v>
      </c>
      <c r="U29" s="53">
        <f>SUM(U30:U32)</f>
        <v>5</v>
      </c>
      <c r="V29" s="54">
        <f t="shared" si="2"/>
        <v>0</v>
      </c>
      <c r="W29" s="50">
        <f>SUM(W30:W32)</f>
        <v>30</v>
      </c>
      <c r="X29" s="51">
        <f>SUM(X30:X32)</f>
        <v>4</v>
      </c>
      <c r="Y29" s="52">
        <f t="shared" si="2"/>
        <v>0</v>
      </c>
      <c r="Z29" s="50">
        <f>SUM(Z30:Z32)</f>
        <v>30</v>
      </c>
      <c r="AA29" s="55">
        <f t="shared" si="2"/>
        <v>8</v>
      </c>
      <c r="AB29" s="15"/>
      <c r="AC29" s="15"/>
      <c r="AD29" s="15"/>
      <c r="AE29" s="15"/>
      <c r="AF29" s="15"/>
      <c r="AG29" s="15"/>
    </row>
    <row r="30" spans="1:33" s="5" customFormat="1" ht="15" customHeight="1" thickTop="1">
      <c r="A30" s="90">
        <v>4</v>
      </c>
      <c r="B30" s="99" t="s">
        <v>104</v>
      </c>
      <c r="C30" s="45" t="s">
        <v>49</v>
      </c>
      <c r="D30" s="45" t="s">
        <v>49</v>
      </c>
      <c r="E30" s="296" t="s">
        <v>88</v>
      </c>
      <c r="F30" s="246">
        <v>45</v>
      </c>
      <c r="G30" s="180">
        <v>30</v>
      </c>
      <c r="H30" s="179">
        <f>25*I30</f>
        <v>100</v>
      </c>
      <c r="I30" s="247">
        <v>4</v>
      </c>
      <c r="J30" s="39"/>
      <c r="K30" s="10"/>
      <c r="L30" s="37"/>
      <c r="M30" s="35">
        <v>15</v>
      </c>
      <c r="N30" s="10">
        <v>30</v>
      </c>
      <c r="O30" s="37">
        <v>4</v>
      </c>
      <c r="P30" s="123"/>
      <c r="Q30" s="10"/>
      <c r="R30" s="123"/>
      <c r="S30" s="124"/>
      <c r="T30" s="10"/>
      <c r="U30" s="125"/>
      <c r="V30" s="123"/>
      <c r="W30" s="10"/>
      <c r="X30" s="123"/>
      <c r="Y30" s="35"/>
      <c r="Z30" s="10"/>
      <c r="AA30" s="92"/>
      <c r="AB30" s="15"/>
      <c r="AC30" s="15"/>
      <c r="AD30" s="15"/>
      <c r="AE30" s="15"/>
      <c r="AF30" s="15"/>
      <c r="AG30" s="15"/>
    </row>
    <row r="31" spans="1:33" s="6" customFormat="1" ht="15" customHeight="1">
      <c r="A31" s="85">
        <v>5</v>
      </c>
      <c r="B31" s="303" t="s">
        <v>163</v>
      </c>
      <c r="C31" s="46" t="s">
        <v>95</v>
      </c>
      <c r="D31" s="311" t="s">
        <v>53</v>
      </c>
      <c r="E31" s="47" t="s">
        <v>54</v>
      </c>
      <c r="F31" s="242">
        <v>15</v>
      </c>
      <c r="G31" s="31">
        <v>15</v>
      </c>
      <c r="H31" s="165">
        <f>25*I31</f>
        <v>50</v>
      </c>
      <c r="I31" s="243">
        <v>2</v>
      </c>
      <c r="J31" s="46"/>
      <c r="K31" s="12"/>
      <c r="L31" s="117"/>
      <c r="M31" s="116"/>
      <c r="N31" s="12"/>
      <c r="O31" s="117"/>
      <c r="P31" s="46"/>
      <c r="Q31" s="12">
        <v>15</v>
      </c>
      <c r="R31" s="47">
        <v>2</v>
      </c>
      <c r="S31" s="116"/>
      <c r="T31" s="12"/>
      <c r="U31" s="117"/>
      <c r="V31" s="46"/>
      <c r="W31" s="12"/>
      <c r="X31" s="47"/>
      <c r="Y31" s="116"/>
      <c r="Z31" s="12"/>
      <c r="AA31" s="118"/>
      <c r="AB31" s="16"/>
      <c r="AC31" s="16"/>
      <c r="AD31" s="16"/>
      <c r="AE31" s="16"/>
      <c r="AF31" s="16"/>
      <c r="AG31" s="16"/>
    </row>
    <row r="32" spans="1:33" s="6" customFormat="1" ht="15" customHeight="1" thickBot="1">
      <c r="A32" s="86">
        <v>6</v>
      </c>
      <c r="B32" s="101" t="s">
        <v>52</v>
      </c>
      <c r="C32" s="126" t="s">
        <v>95</v>
      </c>
      <c r="D32" s="127" t="s">
        <v>53</v>
      </c>
      <c r="E32" s="95" t="s">
        <v>54</v>
      </c>
      <c r="F32" s="244">
        <v>90</v>
      </c>
      <c r="G32" s="113">
        <v>90</v>
      </c>
      <c r="H32" s="139">
        <f>25*I32</f>
        <v>425</v>
      </c>
      <c r="I32" s="245">
        <v>17</v>
      </c>
      <c r="J32" s="94"/>
      <c r="K32" s="93"/>
      <c r="L32" s="97"/>
      <c r="M32" s="96"/>
      <c r="N32" s="93"/>
      <c r="O32" s="97"/>
      <c r="P32" s="128"/>
      <c r="Q32" s="95"/>
      <c r="R32" s="95"/>
      <c r="S32" s="129"/>
      <c r="T32" s="95">
        <v>30</v>
      </c>
      <c r="U32" s="97">
        <v>5</v>
      </c>
      <c r="V32" s="128"/>
      <c r="W32" s="95">
        <v>30</v>
      </c>
      <c r="X32" s="95">
        <v>4</v>
      </c>
      <c r="Y32" s="96"/>
      <c r="Z32" s="93">
        <v>30</v>
      </c>
      <c r="AA32" s="98">
        <v>8</v>
      </c>
      <c r="AB32" s="16"/>
      <c r="AC32" s="16"/>
      <c r="AD32" s="16"/>
      <c r="AE32" s="16"/>
      <c r="AF32" s="16"/>
      <c r="AG32" s="16"/>
    </row>
    <row r="33" spans="1:33" s="5" customFormat="1" ht="15.95" customHeight="1" thickTop="1" thickBot="1">
      <c r="A33" s="410" t="s">
        <v>67</v>
      </c>
      <c r="B33" s="411"/>
      <c r="C33" s="411"/>
      <c r="D33" s="411"/>
      <c r="E33" s="411"/>
      <c r="F33" s="248">
        <f t="shared" ref="F33:O33" si="4">SUM(F34:F43)</f>
        <v>420</v>
      </c>
      <c r="G33" s="103">
        <f t="shared" si="4"/>
        <v>270</v>
      </c>
      <c r="H33" s="103">
        <f t="shared" si="4"/>
        <v>975</v>
      </c>
      <c r="I33" s="108">
        <f t="shared" si="4"/>
        <v>39</v>
      </c>
      <c r="J33" s="107">
        <f t="shared" si="4"/>
        <v>75</v>
      </c>
      <c r="K33" s="103">
        <f t="shared" si="4"/>
        <v>90</v>
      </c>
      <c r="L33" s="106">
        <f t="shared" si="4"/>
        <v>14</v>
      </c>
      <c r="M33" s="105">
        <f t="shared" si="4"/>
        <v>15</v>
      </c>
      <c r="N33" s="103">
        <f t="shared" si="4"/>
        <v>105</v>
      </c>
      <c r="O33" s="106">
        <f t="shared" si="4"/>
        <v>12</v>
      </c>
      <c r="P33" s="107">
        <f t="shared" ref="P33:AA33" si="5">SUM(P34:P43)</f>
        <v>0</v>
      </c>
      <c r="Q33" s="103">
        <f t="shared" ref="Q33:X33" si="6">SUM(Q34:Q43)</f>
        <v>30</v>
      </c>
      <c r="R33" s="104">
        <f t="shared" si="6"/>
        <v>2</v>
      </c>
      <c r="S33" s="105">
        <f t="shared" si="6"/>
        <v>30</v>
      </c>
      <c r="T33" s="103">
        <f t="shared" si="6"/>
        <v>30</v>
      </c>
      <c r="U33" s="106">
        <f t="shared" si="6"/>
        <v>6</v>
      </c>
      <c r="V33" s="107">
        <f t="shared" si="6"/>
        <v>30</v>
      </c>
      <c r="W33" s="103">
        <f t="shared" si="6"/>
        <v>15</v>
      </c>
      <c r="X33" s="104">
        <f t="shared" si="6"/>
        <v>5</v>
      </c>
      <c r="Y33" s="105">
        <f t="shared" si="5"/>
        <v>0</v>
      </c>
      <c r="Z33" s="103">
        <f t="shared" si="5"/>
        <v>0</v>
      </c>
      <c r="AA33" s="108">
        <f t="shared" si="5"/>
        <v>0</v>
      </c>
      <c r="AB33" s="17"/>
      <c r="AC33" s="17"/>
      <c r="AD33" s="17"/>
      <c r="AE33" s="15"/>
      <c r="AF33" s="15"/>
      <c r="AG33" s="15"/>
    </row>
    <row r="34" spans="1:33" s="5" customFormat="1" ht="15" customHeight="1" thickTop="1">
      <c r="A34" s="90">
        <v>7</v>
      </c>
      <c r="B34" s="102" t="s">
        <v>62</v>
      </c>
      <c r="C34" s="10" t="s">
        <v>49</v>
      </c>
      <c r="D34" s="10" t="s">
        <v>49</v>
      </c>
      <c r="E34" s="41" t="s">
        <v>88</v>
      </c>
      <c r="F34" s="240">
        <v>60</v>
      </c>
      <c r="G34" s="178">
        <v>30</v>
      </c>
      <c r="H34" s="179">
        <f>25*I34</f>
        <v>125</v>
      </c>
      <c r="I34" s="241">
        <v>5</v>
      </c>
      <c r="J34" s="39">
        <v>30</v>
      </c>
      <c r="K34" s="10">
        <v>30</v>
      </c>
      <c r="L34" s="37">
        <v>5</v>
      </c>
      <c r="M34" s="35"/>
      <c r="N34" s="10"/>
      <c r="O34" s="37"/>
      <c r="P34" s="39"/>
      <c r="Q34" s="10"/>
      <c r="R34" s="41"/>
      <c r="S34" s="35"/>
      <c r="T34" s="10"/>
      <c r="U34" s="37"/>
      <c r="V34" s="39"/>
      <c r="W34" s="10"/>
      <c r="X34" s="41"/>
      <c r="Y34" s="35"/>
      <c r="Z34" s="10"/>
      <c r="AA34" s="92"/>
      <c r="AB34" s="17"/>
      <c r="AC34" s="17"/>
      <c r="AD34" s="17"/>
      <c r="AE34" s="15"/>
      <c r="AF34" s="15"/>
      <c r="AG34" s="15"/>
    </row>
    <row r="35" spans="1:33" s="5" customFormat="1" ht="15" customHeight="1">
      <c r="A35" s="85">
        <v>8</v>
      </c>
      <c r="B35" s="32" t="s">
        <v>64</v>
      </c>
      <c r="C35" s="130" t="s">
        <v>49</v>
      </c>
      <c r="D35" s="130" t="s">
        <v>49</v>
      </c>
      <c r="E35" s="42" t="s">
        <v>88</v>
      </c>
      <c r="F35" s="242">
        <v>45</v>
      </c>
      <c r="G35" s="31">
        <v>15</v>
      </c>
      <c r="H35" s="165">
        <f t="shared" ref="H35:H41" si="7">25*I35</f>
        <v>100</v>
      </c>
      <c r="I35" s="243">
        <v>4</v>
      </c>
      <c r="J35" s="238">
        <v>30</v>
      </c>
      <c r="K35" s="121">
        <v>15</v>
      </c>
      <c r="L35" s="122">
        <v>4</v>
      </c>
      <c r="M35" s="120"/>
      <c r="N35" s="121"/>
      <c r="O35" s="122"/>
      <c r="P35" s="40"/>
      <c r="Q35" s="11"/>
      <c r="R35" s="42"/>
      <c r="S35" s="36"/>
      <c r="T35" s="11"/>
      <c r="U35" s="38"/>
      <c r="V35" s="40"/>
      <c r="W35" s="11"/>
      <c r="X35" s="42"/>
      <c r="Y35" s="36"/>
      <c r="Z35" s="11"/>
      <c r="AA35" s="59"/>
      <c r="AB35" s="17"/>
      <c r="AC35" s="17"/>
      <c r="AD35" s="17"/>
      <c r="AE35" s="15"/>
      <c r="AF35" s="15"/>
      <c r="AG35" s="15"/>
    </row>
    <row r="36" spans="1:33" s="5" customFormat="1" ht="15" customHeight="1">
      <c r="A36" s="85">
        <v>9</v>
      </c>
      <c r="B36" s="18" t="s">
        <v>65</v>
      </c>
      <c r="C36" s="130" t="s">
        <v>49</v>
      </c>
      <c r="D36" s="130" t="s">
        <v>49</v>
      </c>
      <c r="E36" s="42" t="s">
        <v>88</v>
      </c>
      <c r="F36" s="242">
        <v>30</v>
      </c>
      <c r="G36" s="31">
        <v>15</v>
      </c>
      <c r="H36" s="165">
        <f t="shared" si="7"/>
        <v>75</v>
      </c>
      <c r="I36" s="243">
        <v>3</v>
      </c>
      <c r="J36" s="40">
        <v>15</v>
      </c>
      <c r="K36" s="11">
        <v>15</v>
      </c>
      <c r="L36" s="38">
        <v>3</v>
      </c>
      <c r="M36" s="36"/>
      <c r="N36" s="11"/>
      <c r="O36" s="38"/>
      <c r="P36" s="131"/>
      <c r="Q36" s="42"/>
      <c r="R36" s="42"/>
      <c r="S36" s="132"/>
      <c r="T36" s="42"/>
      <c r="U36" s="38"/>
      <c r="V36" s="131"/>
      <c r="W36" s="42"/>
      <c r="X36" s="42"/>
      <c r="Y36" s="36"/>
      <c r="Z36" s="11"/>
      <c r="AA36" s="133"/>
      <c r="AB36" s="17"/>
      <c r="AC36" s="17"/>
      <c r="AD36" s="17"/>
      <c r="AE36" s="15"/>
      <c r="AF36" s="15"/>
      <c r="AG36" s="15"/>
    </row>
    <row r="37" spans="1:33" s="5" customFormat="1" ht="15" customHeight="1">
      <c r="A37" s="85">
        <v>10</v>
      </c>
      <c r="B37" s="19" t="s">
        <v>66</v>
      </c>
      <c r="C37" s="130" t="s">
        <v>49</v>
      </c>
      <c r="D37" s="130" t="s">
        <v>49</v>
      </c>
      <c r="E37" s="42" t="s">
        <v>88</v>
      </c>
      <c r="F37" s="242">
        <v>30</v>
      </c>
      <c r="G37" s="31">
        <v>15</v>
      </c>
      <c r="H37" s="165">
        <f t="shared" si="7"/>
        <v>100</v>
      </c>
      <c r="I37" s="243">
        <v>4</v>
      </c>
      <c r="J37" s="40"/>
      <c r="K37" s="11"/>
      <c r="L37" s="38"/>
      <c r="M37" s="36">
        <v>15</v>
      </c>
      <c r="N37" s="11">
        <v>15</v>
      </c>
      <c r="O37" s="38">
        <v>4</v>
      </c>
      <c r="P37" s="131"/>
      <c r="Q37" s="42"/>
      <c r="R37" s="42"/>
      <c r="S37" s="132"/>
      <c r="T37" s="42"/>
      <c r="U37" s="38"/>
      <c r="V37" s="131"/>
      <c r="W37" s="42"/>
      <c r="X37" s="42"/>
      <c r="Y37" s="36"/>
      <c r="Z37" s="11"/>
      <c r="AA37" s="59"/>
      <c r="AB37" s="17"/>
      <c r="AC37" s="17"/>
      <c r="AD37" s="17"/>
      <c r="AE37" s="15"/>
      <c r="AF37" s="15"/>
      <c r="AG37" s="15"/>
    </row>
    <row r="38" spans="1:33" s="5" customFormat="1" ht="15" customHeight="1">
      <c r="A38" s="87">
        <v>11</v>
      </c>
      <c r="B38" s="19" t="s">
        <v>91</v>
      </c>
      <c r="C38" s="130" t="s">
        <v>49</v>
      </c>
      <c r="D38" s="130" t="s">
        <v>49</v>
      </c>
      <c r="E38" s="42" t="s">
        <v>45</v>
      </c>
      <c r="F38" s="242">
        <v>120</v>
      </c>
      <c r="G38" s="31">
        <v>120</v>
      </c>
      <c r="H38" s="165">
        <f t="shared" si="7"/>
        <v>225</v>
      </c>
      <c r="I38" s="243">
        <v>9</v>
      </c>
      <c r="J38" s="40"/>
      <c r="K38" s="11">
        <v>30</v>
      </c>
      <c r="L38" s="38">
        <v>2</v>
      </c>
      <c r="M38" s="36"/>
      <c r="N38" s="11">
        <v>30</v>
      </c>
      <c r="O38" s="38">
        <v>2</v>
      </c>
      <c r="P38" s="131"/>
      <c r="Q38" s="42">
        <v>30</v>
      </c>
      <c r="R38" s="42">
        <v>2</v>
      </c>
      <c r="S38" s="132"/>
      <c r="T38" s="42">
        <v>30</v>
      </c>
      <c r="U38" s="38">
        <v>3</v>
      </c>
      <c r="V38" s="131"/>
      <c r="W38" s="42"/>
      <c r="X38" s="42"/>
      <c r="Y38" s="36"/>
      <c r="Z38" s="11"/>
      <c r="AA38" s="133"/>
      <c r="AB38" s="17"/>
      <c r="AC38" s="17"/>
      <c r="AD38" s="17"/>
      <c r="AE38" s="15"/>
      <c r="AF38" s="15"/>
      <c r="AG38" s="15"/>
    </row>
    <row r="39" spans="1:33" s="5" customFormat="1" ht="15" customHeight="1">
      <c r="A39" s="85">
        <v>12</v>
      </c>
      <c r="B39" s="20" t="s">
        <v>92</v>
      </c>
      <c r="C39" s="130" t="s">
        <v>49</v>
      </c>
      <c r="D39" s="130" t="s">
        <v>49</v>
      </c>
      <c r="E39" s="42" t="s">
        <v>56</v>
      </c>
      <c r="F39" s="242">
        <v>30</v>
      </c>
      <c r="G39" s="31">
        <v>30</v>
      </c>
      <c r="H39" s="31">
        <f t="shared" si="7"/>
        <v>75</v>
      </c>
      <c r="I39" s="249">
        <v>3</v>
      </c>
      <c r="J39" s="40"/>
      <c r="K39" s="11"/>
      <c r="L39" s="38"/>
      <c r="M39" s="36"/>
      <c r="N39" s="11">
        <v>30</v>
      </c>
      <c r="O39" s="38">
        <v>3</v>
      </c>
      <c r="P39" s="131"/>
      <c r="Q39" s="42"/>
      <c r="R39" s="42"/>
      <c r="S39" s="132"/>
      <c r="T39" s="42"/>
      <c r="U39" s="38"/>
      <c r="V39" s="131"/>
      <c r="W39" s="42"/>
      <c r="X39" s="42"/>
      <c r="Y39" s="36"/>
      <c r="Z39" s="11"/>
      <c r="AA39" s="59"/>
      <c r="AB39" s="17"/>
      <c r="AC39" s="17"/>
      <c r="AD39" s="17"/>
      <c r="AE39" s="15"/>
      <c r="AF39" s="15"/>
      <c r="AG39" s="15"/>
    </row>
    <row r="40" spans="1:33" s="5" customFormat="1" ht="15" customHeight="1">
      <c r="A40" s="85">
        <v>13</v>
      </c>
      <c r="B40" s="21" t="s">
        <v>93</v>
      </c>
      <c r="C40" s="34" t="s">
        <v>49</v>
      </c>
      <c r="D40" s="34" t="s">
        <v>49</v>
      </c>
      <c r="E40" s="48" t="s">
        <v>45</v>
      </c>
      <c r="F40" s="242">
        <v>30</v>
      </c>
      <c r="G40" s="31">
        <v>30</v>
      </c>
      <c r="H40" s="31">
        <f t="shared" si="7"/>
        <v>75</v>
      </c>
      <c r="I40" s="249">
        <v>3</v>
      </c>
      <c r="J40" s="40"/>
      <c r="K40" s="11"/>
      <c r="L40" s="38"/>
      <c r="M40" s="36"/>
      <c r="N40" s="11">
        <v>30</v>
      </c>
      <c r="O40" s="38">
        <v>3</v>
      </c>
      <c r="P40" s="131"/>
      <c r="Q40" s="42"/>
      <c r="R40" s="42"/>
      <c r="S40" s="132"/>
      <c r="T40" s="42"/>
      <c r="U40" s="38"/>
      <c r="V40" s="131"/>
      <c r="W40" s="42"/>
      <c r="X40" s="42"/>
      <c r="Y40" s="36"/>
      <c r="Z40" s="11"/>
      <c r="AA40" s="59"/>
      <c r="AB40" s="17"/>
      <c r="AC40" s="17"/>
      <c r="AD40" s="17"/>
      <c r="AE40" s="15"/>
      <c r="AF40" s="15"/>
      <c r="AG40" s="15"/>
    </row>
    <row r="41" spans="1:33" s="5" customFormat="1" ht="15" customHeight="1">
      <c r="A41" s="85">
        <v>14</v>
      </c>
      <c r="B41" s="22" t="s">
        <v>89</v>
      </c>
      <c r="C41" s="11" t="s">
        <v>95</v>
      </c>
      <c r="D41" s="11" t="s">
        <v>49</v>
      </c>
      <c r="E41" s="42" t="s">
        <v>50</v>
      </c>
      <c r="F41" s="242">
        <v>30</v>
      </c>
      <c r="G41" s="31">
        <v>0</v>
      </c>
      <c r="H41" s="31">
        <f t="shared" si="7"/>
        <v>75</v>
      </c>
      <c r="I41" s="249">
        <v>3</v>
      </c>
      <c r="J41" s="40"/>
      <c r="K41" s="11"/>
      <c r="L41" s="38"/>
      <c r="M41" s="36"/>
      <c r="N41" s="11"/>
      <c r="O41" s="38"/>
      <c r="P41" s="40"/>
      <c r="Q41" s="11"/>
      <c r="R41" s="42"/>
      <c r="S41" s="36">
        <v>30</v>
      </c>
      <c r="T41" s="11"/>
      <c r="U41" s="38">
        <v>3</v>
      </c>
      <c r="V41" s="40"/>
      <c r="W41" s="11"/>
      <c r="X41" s="42"/>
      <c r="Y41" s="36"/>
      <c r="Z41" s="11"/>
      <c r="AA41" s="59"/>
      <c r="AB41" s="17"/>
      <c r="AC41" s="17"/>
      <c r="AD41" s="17"/>
      <c r="AE41" s="15"/>
      <c r="AF41" s="15"/>
      <c r="AG41" s="15"/>
    </row>
    <row r="42" spans="1:33" s="5" customFormat="1" ht="15" customHeight="1">
      <c r="A42" s="85">
        <v>15</v>
      </c>
      <c r="B42" s="22" t="s">
        <v>90</v>
      </c>
      <c r="C42" s="11" t="s">
        <v>95</v>
      </c>
      <c r="D42" s="11" t="s">
        <v>49</v>
      </c>
      <c r="E42" s="42" t="s">
        <v>50</v>
      </c>
      <c r="F42" s="242">
        <v>30</v>
      </c>
      <c r="G42" s="31">
        <v>0</v>
      </c>
      <c r="H42" s="31">
        <f>25*I42</f>
        <v>100</v>
      </c>
      <c r="I42" s="249">
        <v>4</v>
      </c>
      <c r="J42" s="40"/>
      <c r="K42" s="11"/>
      <c r="L42" s="38"/>
      <c r="M42" s="36"/>
      <c r="N42" s="11"/>
      <c r="O42" s="38"/>
      <c r="P42" s="40"/>
      <c r="Q42" s="11"/>
      <c r="R42" s="42"/>
      <c r="S42" s="36"/>
      <c r="T42" s="11"/>
      <c r="U42" s="38"/>
      <c r="V42" s="40">
        <v>30</v>
      </c>
      <c r="W42" s="11"/>
      <c r="X42" s="42">
        <v>4</v>
      </c>
      <c r="Y42" s="36"/>
      <c r="Z42" s="11"/>
      <c r="AA42" s="59"/>
      <c r="AB42" s="17"/>
      <c r="AC42" s="17"/>
      <c r="AD42" s="17"/>
      <c r="AE42" s="15"/>
      <c r="AF42" s="15"/>
      <c r="AG42" s="15"/>
    </row>
    <row r="43" spans="1:33" s="5" customFormat="1" ht="15" customHeight="1" thickBot="1">
      <c r="A43" s="114">
        <v>16</v>
      </c>
      <c r="B43" s="88" t="s">
        <v>103</v>
      </c>
      <c r="C43" s="93" t="s">
        <v>49</v>
      </c>
      <c r="D43" s="93" t="s">
        <v>49</v>
      </c>
      <c r="E43" s="95" t="s">
        <v>56</v>
      </c>
      <c r="F43" s="244">
        <v>15</v>
      </c>
      <c r="G43" s="113">
        <v>15</v>
      </c>
      <c r="H43" s="113">
        <v>25</v>
      </c>
      <c r="I43" s="250">
        <v>1</v>
      </c>
      <c r="J43" s="94"/>
      <c r="K43" s="93"/>
      <c r="L43" s="97"/>
      <c r="M43" s="96"/>
      <c r="N43" s="93"/>
      <c r="O43" s="97"/>
      <c r="P43" s="94"/>
      <c r="Q43" s="93"/>
      <c r="R43" s="95"/>
      <c r="S43" s="96"/>
      <c r="T43" s="93"/>
      <c r="U43" s="97"/>
      <c r="V43" s="123"/>
      <c r="W43" s="91">
        <v>15</v>
      </c>
      <c r="X43" s="95">
        <v>1</v>
      </c>
      <c r="Y43" s="96"/>
      <c r="Z43" s="93"/>
      <c r="AA43" s="98"/>
      <c r="AB43" s="17"/>
      <c r="AC43" s="17"/>
      <c r="AD43" s="17"/>
      <c r="AE43" s="15"/>
      <c r="AF43" s="15"/>
      <c r="AG43" s="15"/>
    </row>
    <row r="44" spans="1:33" s="5" customFormat="1" ht="15.95" customHeight="1" thickTop="1" thickBot="1">
      <c r="A44" s="410" t="s">
        <v>101</v>
      </c>
      <c r="B44" s="411"/>
      <c r="C44" s="411"/>
      <c r="D44" s="411"/>
      <c r="E44" s="411"/>
      <c r="F44" s="248">
        <f t="shared" ref="F44:AA44" si="8">SUM(F45:F52)</f>
        <v>315</v>
      </c>
      <c r="G44" s="103">
        <f t="shared" si="8"/>
        <v>135</v>
      </c>
      <c r="H44" s="103">
        <f t="shared" si="8"/>
        <v>800</v>
      </c>
      <c r="I44" s="108">
        <f t="shared" si="8"/>
        <v>32</v>
      </c>
      <c r="J44" s="107">
        <f t="shared" si="8"/>
        <v>45</v>
      </c>
      <c r="K44" s="103">
        <f t="shared" si="8"/>
        <v>45</v>
      </c>
      <c r="L44" s="106">
        <f t="shared" si="8"/>
        <v>10</v>
      </c>
      <c r="M44" s="105">
        <f t="shared" si="8"/>
        <v>75</v>
      </c>
      <c r="N44" s="103">
        <f t="shared" si="8"/>
        <v>30</v>
      </c>
      <c r="O44" s="106">
        <f t="shared" si="8"/>
        <v>11</v>
      </c>
      <c r="P44" s="107">
        <f t="shared" si="8"/>
        <v>30</v>
      </c>
      <c r="Q44" s="103">
        <f t="shared" si="8"/>
        <v>60</v>
      </c>
      <c r="R44" s="104">
        <f t="shared" si="8"/>
        <v>8</v>
      </c>
      <c r="S44" s="105">
        <f t="shared" si="8"/>
        <v>30</v>
      </c>
      <c r="T44" s="103">
        <f t="shared" si="8"/>
        <v>0</v>
      </c>
      <c r="U44" s="106">
        <f t="shared" si="8"/>
        <v>3</v>
      </c>
      <c r="V44" s="107">
        <f t="shared" si="8"/>
        <v>0</v>
      </c>
      <c r="W44" s="103">
        <f t="shared" si="8"/>
        <v>0</v>
      </c>
      <c r="X44" s="104">
        <f t="shared" si="8"/>
        <v>0</v>
      </c>
      <c r="Y44" s="105">
        <f t="shared" si="8"/>
        <v>0</v>
      </c>
      <c r="Z44" s="103">
        <f t="shared" si="8"/>
        <v>0</v>
      </c>
      <c r="AA44" s="108">
        <f t="shared" si="8"/>
        <v>0</v>
      </c>
      <c r="AB44" s="17"/>
      <c r="AC44" s="17"/>
      <c r="AD44" s="17"/>
      <c r="AE44" s="15"/>
      <c r="AF44" s="15"/>
      <c r="AG44" s="15"/>
    </row>
    <row r="45" spans="1:33" s="5" customFormat="1" ht="15" customHeight="1" thickTop="1">
      <c r="A45" s="90">
        <v>17</v>
      </c>
      <c r="B45" s="58" t="s">
        <v>60</v>
      </c>
      <c r="C45" s="10" t="s">
        <v>49</v>
      </c>
      <c r="D45" s="10" t="s">
        <v>49</v>
      </c>
      <c r="E45" s="41" t="s">
        <v>88</v>
      </c>
      <c r="F45" s="240">
        <v>60</v>
      </c>
      <c r="G45" s="297">
        <v>30</v>
      </c>
      <c r="H45" s="179">
        <f t="shared" ref="H45:H50" si="9">25*I45</f>
        <v>150</v>
      </c>
      <c r="I45" s="241">
        <v>6</v>
      </c>
      <c r="J45" s="39">
        <v>30</v>
      </c>
      <c r="K45" s="49">
        <v>30</v>
      </c>
      <c r="L45" s="37">
        <v>6</v>
      </c>
      <c r="M45" s="35"/>
      <c r="N45" s="10"/>
      <c r="O45" s="37"/>
      <c r="P45" s="134"/>
      <c r="Q45" s="41"/>
      <c r="R45" s="41"/>
      <c r="S45" s="135"/>
      <c r="T45" s="41"/>
      <c r="U45" s="37"/>
      <c r="V45" s="134"/>
      <c r="W45" s="41"/>
      <c r="X45" s="41"/>
      <c r="Y45" s="35"/>
      <c r="Z45" s="10"/>
      <c r="AA45" s="92"/>
      <c r="AB45" s="17"/>
      <c r="AC45" s="17"/>
      <c r="AD45" s="17"/>
      <c r="AE45" s="15"/>
      <c r="AF45" s="15"/>
      <c r="AG45" s="15"/>
    </row>
    <row r="46" spans="1:33" s="5" customFormat="1" ht="15" customHeight="1">
      <c r="A46" s="85">
        <v>18</v>
      </c>
      <c r="B46" s="23" t="s">
        <v>61</v>
      </c>
      <c r="C46" s="11" t="s">
        <v>49</v>
      </c>
      <c r="D46" s="11" t="s">
        <v>49</v>
      </c>
      <c r="E46" s="42" t="s">
        <v>88</v>
      </c>
      <c r="F46" s="242">
        <v>45</v>
      </c>
      <c r="G46" s="289">
        <v>15</v>
      </c>
      <c r="H46" s="165">
        <f t="shared" si="9"/>
        <v>125</v>
      </c>
      <c r="I46" s="243">
        <v>5</v>
      </c>
      <c r="J46" s="40"/>
      <c r="K46" s="11"/>
      <c r="L46" s="38"/>
      <c r="M46" s="36">
        <v>30</v>
      </c>
      <c r="N46" s="11">
        <v>15</v>
      </c>
      <c r="O46" s="38">
        <v>5</v>
      </c>
      <c r="P46" s="131"/>
      <c r="Q46" s="42"/>
      <c r="R46" s="42"/>
      <c r="S46" s="132"/>
      <c r="T46" s="42"/>
      <c r="U46" s="38"/>
      <c r="V46" s="131"/>
      <c r="W46" s="42"/>
      <c r="X46" s="42"/>
      <c r="Y46" s="36"/>
      <c r="Z46" s="11"/>
      <c r="AA46" s="59"/>
      <c r="AB46" s="17"/>
      <c r="AC46" s="17"/>
      <c r="AD46" s="17"/>
      <c r="AE46" s="15"/>
      <c r="AF46" s="15"/>
      <c r="AG46" s="15"/>
    </row>
    <row r="47" spans="1:33" s="5" customFormat="1" ht="15" customHeight="1">
      <c r="A47" s="85">
        <v>19</v>
      </c>
      <c r="B47" s="43" t="s">
        <v>63</v>
      </c>
      <c r="C47" s="11" t="s">
        <v>49</v>
      </c>
      <c r="D47" s="11" t="s">
        <v>49</v>
      </c>
      <c r="E47" s="42" t="s">
        <v>88</v>
      </c>
      <c r="F47" s="242">
        <v>60</v>
      </c>
      <c r="G47" s="31">
        <v>30</v>
      </c>
      <c r="H47" s="165">
        <f t="shared" si="9"/>
        <v>125</v>
      </c>
      <c r="I47" s="243">
        <v>5</v>
      </c>
      <c r="J47" s="40"/>
      <c r="K47" s="11"/>
      <c r="L47" s="38"/>
      <c r="M47" s="36"/>
      <c r="N47" s="11"/>
      <c r="O47" s="38"/>
      <c r="P47" s="131">
        <v>30</v>
      </c>
      <c r="Q47" s="42">
        <v>30</v>
      </c>
      <c r="R47" s="42">
        <v>5</v>
      </c>
      <c r="S47" s="132"/>
      <c r="T47" s="42"/>
      <c r="U47" s="38"/>
      <c r="V47" s="131"/>
      <c r="W47" s="42"/>
      <c r="X47" s="42"/>
      <c r="Y47" s="36"/>
      <c r="Z47" s="11"/>
      <c r="AA47" s="133"/>
      <c r="AB47" s="17"/>
      <c r="AC47" s="17"/>
      <c r="AD47" s="17"/>
      <c r="AE47" s="15"/>
      <c r="AF47" s="15"/>
      <c r="AG47" s="15"/>
    </row>
    <row r="48" spans="1:33" s="5" customFormat="1" ht="15" customHeight="1">
      <c r="A48" s="85">
        <v>20</v>
      </c>
      <c r="B48" s="24" t="s">
        <v>94</v>
      </c>
      <c r="C48" s="11" t="s">
        <v>49</v>
      </c>
      <c r="D48" s="11" t="s">
        <v>49</v>
      </c>
      <c r="E48" s="42" t="s">
        <v>50</v>
      </c>
      <c r="F48" s="242">
        <v>15</v>
      </c>
      <c r="G48" s="31">
        <v>0</v>
      </c>
      <c r="H48" s="165">
        <f t="shared" si="9"/>
        <v>25</v>
      </c>
      <c r="I48" s="243">
        <v>1</v>
      </c>
      <c r="J48" s="40"/>
      <c r="K48" s="11"/>
      <c r="L48" s="38"/>
      <c r="M48" s="136">
        <v>15</v>
      </c>
      <c r="N48" s="137"/>
      <c r="O48" s="138">
        <v>1</v>
      </c>
      <c r="P48" s="131"/>
      <c r="Q48" s="42"/>
      <c r="R48" s="42"/>
      <c r="S48" s="132"/>
      <c r="T48" s="42"/>
      <c r="U48" s="38"/>
      <c r="V48" s="131"/>
      <c r="W48" s="42"/>
      <c r="X48" s="42"/>
      <c r="Y48" s="36"/>
      <c r="Z48" s="11"/>
      <c r="AA48" s="59"/>
      <c r="AB48" s="17"/>
      <c r="AC48" s="17"/>
      <c r="AD48" s="17"/>
      <c r="AE48" s="15"/>
      <c r="AF48" s="15"/>
      <c r="AG48" s="15"/>
    </row>
    <row r="49" spans="1:33" s="5" customFormat="1" ht="15" customHeight="1">
      <c r="A49" s="85">
        <v>21</v>
      </c>
      <c r="B49" s="24" t="s">
        <v>68</v>
      </c>
      <c r="C49" s="11" t="s">
        <v>49</v>
      </c>
      <c r="D49" s="11" t="s">
        <v>49</v>
      </c>
      <c r="E49" s="42" t="s">
        <v>88</v>
      </c>
      <c r="F49" s="242">
        <v>30</v>
      </c>
      <c r="G49" s="31">
        <v>15</v>
      </c>
      <c r="H49" s="165">
        <f t="shared" si="9"/>
        <v>100</v>
      </c>
      <c r="I49" s="245">
        <v>4</v>
      </c>
      <c r="J49" s="46">
        <v>15</v>
      </c>
      <c r="K49" s="12">
        <v>15</v>
      </c>
      <c r="L49" s="117">
        <v>4</v>
      </c>
      <c r="M49" s="116"/>
      <c r="N49" s="12"/>
      <c r="O49" s="117"/>
      <c r="P49" s="46"/>
      <c r="Q49" s="12"/>
      <c r="R49" s="47"/>
      <c r="S49" s="116"/>
      <c r="T49" s="12"/>
      <c r="U49" s="117"/>
      <c r="V49" s="140"/>
      <c r="W49" s="141"/>
      <c r="X49" s="141"/>
      <c r="Y49" s="228"/>
      <c r="Z49" s="229"/>
      <c r="AA49" s="142"/>
      <c r="AB49" s="17"/>
      <c r="AC49" s="17"/>
      <c r="AD49" s="17"/>
      <c r="AE49" s="15"/>
      <c r="AF49" s="15"/>
      <c r="AG49" s="15"/>
    </row>
    <row r="50" spans="1:33" s="5" customFormat="1" ht="15" customHeight="1">
      <c r="A50" s="87">
        <v>22</v>
      </c>
      <c r="B50" s="111" t="s">
        <v>69</v>
      </c>
      <c r="C50" s="93" t="s">
        <v>49</v>
      </c>
      <c r="D50" s="93" t="s">
        <v>49</v>
      </c>
      <c r="E50" s="95" t="s">
        <v>88</v>
      </c>
      <c r="F50" s="244">
        <v>45</v>
      </c>
      <c r="G50" s="289">
        <v>15</v>
      </c>
      <c r="H50" s="139">
        <f t="shared" si="9"/>
        <v>125</v>
      </c>
      <c r="I50" s="245">
        <v>5</v>
      </c>
      <c r="J50" s="94"/>
      <c r="K50" s="93"/>
      <c r="L50" s="97"/>
      <c r="M50" s="143">
        <v>30</v>
      </c>
      <c r="N50" s="144">
        <v>15</v>
      </c>
      <c r="O50" s="145">
        <v>5</v>
      </c>
      <c r="P50" s="94"/>
      <c r="Q50" s="93"/>
      <c r="R50" s="95"/>
      <c r="S50" s="96"/>
      <c r="T50" s="93"/>
      <c r="U50" s="146"/>
      <c r="V50" s="147"/>
      <c r="W50" s="148"/>
      <c r="X50" s="148"/>
      <c r="Y50" s="228"/>
      <c r="Z50" s="229"/>
      <c r="AA50" s="142"/>
      <c r="AB50" s="17"/>
      <c r="AC50" s="17"/>
      <c r="AD50" s="17"/>
      <c r="AE50" s="15"/>
      <c r="AF50" s="15"/>
      <c r="AG50" s="15"/>
    </row>
    <row r="51" spans="1:33" s="5" customFormat="1" ht="15" customHeight="1">
      <c r="A51" s="85">
        <v>23</v>
      </c>
      <c r="B51" s="22" t="s">
        <v>70</v>
      </c>
      <c r="C51" s="12" t="s">
        <v>49</v>
      </c>
      <c r="D51" s="12" t="s">
        <v>49</v>
      </c>
      <c r="E51" s="42" t="s">
        <v>50</v>
      </c>
      <c r="F51" s="242">
        <v>30</v>
      </c>
      <c r="G51" s="31">
        <v>0</v>
      </c>
      <c r="H51" s="165">
        <f>25*I51</f>
        <v>75</v>
      </c>
      <c r="I51" s="243">
        <v>3</v>
      </c>
      <c r="J51" s="238"/>
      <c r="K51" s="121"/>
      <c r="L51" s="122"/>
      <c r="M51" s="120"/>
      <c r="N51" s="121"/>
      <c r="O51" s="122"/>
      <c r="P51" s="40"/>
      <c r="Q51" s="11"/>
      <c r="R51" s="42"/>
      <c r="S51" s="36">
        <v>30</v>
      </c>
      <c r="T51" s="11"/>
      <c r="U51" s="38">
        <v>3</v>
      </c>
      <c r="V51" s="40"/>
      <c r="W51" s="11"/>
      <c r="X51" s="42"/>
      <c r="Y51" s="36"/>
      <c r="Z51" s="11"/>
      <c r="AA51" s="59"/>
      <c r="AB51" s="17"/>
      <c r="AC51" s="17"/>
      <c r="AD51" s="17"/>
      <c r="AE51" s="15"/>
      <c r="AF51" s="15"/>
      <c r="AG51" s="15"/>
    </row>
    <row r="52" spans="1:33" s="5" customFormat="1" ht="15" customHeight="1" thickBot="1">
      <c r="A52" s="85">
        <v>24</v>
      </c>
      <c r="B52" s="23" t="s">
        <v>87</v>
      </c>
      <c r="C52" s="12" t="s">
        <v>49</v>
      </c>
      <c r="D52" s="12" t="s">
        <v>49</v>
      </c>
      <c r="E52" s="42" t="s">
        <v>56</v>
      </c>
      <c r="F52" s="242">
        <v>30</v>
      </c>
      <c r="G52" s="294">
        <v>30</v>
      </c>
      <c r="H52" s="165">
        <f>25*I52</f>
        <v>75</v>
      </c>
      <c r="I52" s="243">
        <v>3</v>
      </c>
      <c r="J52" s="238"/>
      <c r="K52" s="121"/>
      <c r="L52" s="122"/>
      <c r="M52" s="120"/>
      <c r="N52" s="121"/>
      <c r="O52" s="122"/>
      <c r="P52" s="40"/>
      <c r="Q52" s="11">
        <v>30</v>
      </c>
      <c r="R52" s="42">
        <v>3</v>
      </c>
      <c r="S52" s="36"/>
      <c r="T52" s="11"/>
      <c r="U52" s="38"/>
      <c r="V52" s="40"/>
      <c r="W52" s="11"/>
      <c r="X52" s="42"/>
      <c r="Y52" s="262"/>
      <c r="Z52" s="93"/>
      <c r="AA52" s="261"/>
      <c r="AB52" s="17"/>
      <c r="AC52" s="17"/>
      <c r="AD52" s="17"/>
      <c r="AE52" s="15"/>
      <c r="AF52" s="15"/>
      <c r="AG52" s="15"/>
    </row>
    <row r="53" spans="1:33" s="5" customFormat="1" ht="15.95" customHeight="1" thickTop="1" thickBot="1">
      <c r="A53" s="410" t="s">
        <v>102</v>
      </c>
      <c r="B53" s="411"/>
      <c r="C53" s="411"/>
      <c r="D53" s="411"/>
      <c r="E53" s="411"/>
      <c r="F53" s="100"/>
      <c r="G53" s="50"/>
      <c r="H53" s="50"/>
      <c r="I53" s="55"/>
      <c r="J53" s="54"/>
      <c r="K53" s="50"/>
      <c r="L53" s="53"/>
      <c r="M53" s="52"/>
      <c r="N53" s="50"/>
      <c r="O53" s="53"/>
      <c r="P53" s="54"/>
      <c r="Q53" s="50"/>
      <c r="R53" s="51"/>
      <c r="S53" s="52"/>
      <c r="T53" s="50"/>
      <c r="U53" s="53"/>
      <c r="V53" s="54"/>
      <c r="W53" s="50"/>
      <c r="X53" s="51"/>
      <c r="Y53" s="52"/>
      <c r="Z53" s="50"/>
      <c r="AA53" s="55"/>
      <c r="AB53" s="17"/>
      <c r="AC53" s="17"/>
      <c r="AD53" s="17"/>
      <c r="AE53" s="15"/>
      <c r="AF53" s="15"/>
      <c r="AG53" s="15"/>
    </row>
    <row r="54" spans="1:33" s="5" customFormat="1" ht="15.95" customHeight="1" thickTop="1" thickBot="1">
      <c r="A54" s="334" t="s">
        <v>107</v>
      </c>
      <c r="B54" s="335"/>
      <c r="C54" s="167">
        <f t="shared" ref="C54:O54" si="10">SUM(C55:C74)</f>
        <v>0</v>
      </c>
      <c r="D54" s="167">
        <f t="shared" si="10"/>
        <v>0</v>
      </c>
      <c r="E54" s="167">
        <f t="shared" si="10"/>
        <v>0</v>
      </c>
      <c r="F54" s="251">
        <f>SUM(F55:F74)</f>
        <v>665</v>
      </c>
      <c r="G54" s="167">
        <f>SUM(G55:G74)</f>
        <v>485</v>
      </c>
      <c r="H54" s="167">
        <f>SUM(H55:H74)</f>
        <v>1675</v>
      </c>
      <c r="I54" s="171">
        <f>SUM(I55:I74)</f>
        <v>67</v>
      </c>
      <c r="J54" s="183">
        <f t="shared" si="10"/>
        <v>0</v>
      </c>
      <c r="K54" s="167">
        <f t="shared" si="10"/>
        <v>0</v>
      </c>
      <c r="L54" s="169">
        <f t="shared" si="10"/>
        <v>0</v>
      </c>
      <c r="M54" s="182">
        <f t="shared" si="10"/>
        <v>0</v>
      </c>
      <c r="N54" s="167">
        <f t="shared" si="10"/>
        <v>0</v>
      </c>
      <c r="O54" s="169">
        <f t="shared" si="10"/>
        <v>0</v>
      </c>
      <c r="P54" s="183">
        <f t="shared" ref="P54:AA54" si="11">SUM(P55:P74)</f>
        <v>60</v>
      </c>
      <c r="Q54" s="167">
        <f t="shared" si="11"/>
        <v>90</v>
      </c>
      <c r="R54" s="167">
        <f t="shared" si="11"/>
        <v>16</v>
      </c>
      <c r="S54" s="182">
        <f t="shared" si="11"/>
        <v>30</v>
      </c>
      <c r="T54" s="167">
        <f t="shared" si="11"/>
        <v>105</v>
      </c>
      <c r="U54" s="169">
        <f t="shared" si="11"/>
        <v>14</v>
      </c>
      <c r="V54" s="183">
        <f t="shared" si="11"/>
        <v>60</v>
      </c>
      <c r="W54" s="167">
        <f t="shared" si="11"/>
        <v>120</v>
      </c>
      <c r="X54" s="167">
        <f t="shared" si="11"/>
        <v>15</v>
      </c>
      <c r="Y54" s="168">
        <f t="shared" si="11"/>
        <v>30</v>
      </c>
      <c r="Z54" s="166">
        <f t="shared" si="11"/>
        <v>170</v>
      </c>
      <c r="AA54" s="171">
        <f t="shared" si="11"/>
        <v>22</v>
      </c>
      <c r="AB54" s="17"/>
      <c r="AC54" s="17"/>
      <c r="AD54" s="17"/>
      <c r="AE54" s="15"/>
      <c r="AF54" s="15"/>
      <c r="AG54" s="15"/>
    </row>
    <row r="55" spans="1:33" s="5" customFormat="1" ht="15" customHeight="1" thickTop="1">
      <c r="A55" s="90">
        <v>25</v>
      </c>
      <c r="B55" s="112" t="s">
        <v>77</v>
      </c>
      <c r="C55" s="49" t="s">
        <v>95</v>
      </c>
      <c r="D55" s="49" t="s">
        <v>49</v>
      </c>
      <c r="E55" s="41" t="s">
        <v>88</v>
      </c>
      <c r="F55" s="240">
        <v>60</v>
      </c>
      <c r="G55" s="178">
        <v>30</v>
      </c>
      <c r="H55" s="179">
        <f>25*I55</f>
        <v>150</v>
      </c>
      <c r="I55" s="241">
        <v>6</v>
      </c>
      <c r="J55" s="239"/>
      <c r="K55" s="150"/>
      <c r="L55" s="151"/>
      <c r="M55" s="149"/>
      <c r="N55" s="150"/>
      <c r="O55" s="151"/>
      <c r="P55" s="39">
        <v>30</v>
      </c>
      <c r="Q55" s="10">
        <v>30</v>
      </c>
      <c r="R55" s="41">
        <v>6</v>
      </c>
      <c r="S55" s="35"/>
      <c r="T55" s="10"/>
      <c r="U55" s="37"/>
      <c r="V55" s="39"/>
      <c r="W55" s="10"/>
      <c r="X55" s="41"/>
      <c r="Y55" s="35"/>
      <c r="Z55" s="10"/>
      <c r="AA55" s="92"/>
      <c r="AB55" s="17"/>
      <c r="AC55" s="17"/>
      <c r="AD55" s="17"/>
      <c r="AE55" s="15"/>
      <c r="AF55" s="15"/>
      <c r="AG55" s="15"/>
    </row>
    <row r="56" spans="1:33" s="5" customFormat="1" ht="15" customHeight="1">
      <c r="A56" s="85">
        <v>26</v>
      </c>
      <c r="B56" s="22" t="s">
        <v>78</v>
      </c>
      <c r="C56" s="12" t="s">
        <v>95</v>
      </c>
      <c r="D56" s="12" t="s">
        <v>49</v>
      </c>
      <c r="E56" s="42" t="s">
        <v>51</v>
      </c>
      <c r="F56" s="242">
        <v>30</v>
      </c>
      <c r="G56" s="31">
        <v>30</v>
      </c>
      <c r="H56" s="165">
        <f t="shared" ref="H56:H74" si="12">25*I56</f>
        <v>100</v>
      </c>
      <c r="I56" s="243">
        <v>4</v>
      </c>
      <c r="J56" s="238"/>
      <c r="K56" s="121"/>
      <c r="L56" s="122"/>
      <c r="M56" s="120"/>
      <c r="N56" s="121"/>
      <c r="O56" s="122"/>
      <c r="P56" s="40"/>
      <c r="Q56" s="11">
        <v>30</v>
      </c>
      <c r="R56" s="42">
        <v>4</v>
      </c>
      <c r="S56" s="36"/>
      <c r="T56" s="11"/>
      <c r="U56" s="38"/>
      <c r="V56" s="40"/>
      <c r="W56" s="11"/>
      <c r="X56" s="42"/>
      <c r="Y56" s="36"/>
      <c r="Z56" s="11"/>
      <c r="AA56" s="59"/>
      <c r="AB56" s="17"/>
      <c r="AC56" s="17"/>
      <c r="AD56" s="17"/>
      <c r="AE56" s="15"/>
      <c r="AF56" s="15"/>
      <c r="AG56" s="15"/>
    </row>
    <row r="57" spans="1:33" s="5" customFormat="1" ht="15" customHeight="1">
      <c r="A57" s="85">
        <v>27</v>
      </c>
      <c r="B57" s="22" t="s">
        <v>79</v>
      </c>
      <c r="C57" s="12" t="s">
        <v>95</v>
      </c>
      <c r="D57" s="12" t="s">
        <v>49</v>
      </c>
      <c r="E57" s="42" t="s">
        <v>50</v>
      </c>
      <c r="F57" s="242">
        <v>30</v>
      </c>
      <c r="G57" s="31">
        <v>0</v>
      </c>
      <c r="H57" s="165">
        <f t="shared" si="12"/>
        <v>50</v>
      </c>
      <c r="I57" s="243">
        <v>2</v>
      </c>
      <c r="J57" s="238"/>
      <c r="K57" s="121"/>
      <c r="L57" s="122"/>
      <c r="M57" s="120"/>
      <c r="N57" s="121"/>
      <c r="O57" s="122"/>
      <c r="P57" s="40"/>
      <c r="Q57" s="11"/>
      <c r="R57" s="42"/>
      <c r="S57" s="36"/>
      <c r="T57" s="11"/>
      <c r="U57" s="38"/>
      <c r="V57" s="40">
        <v>30</v>
      </c>
      <c r="W57" s="11"/>
      <c r="X57" s="42">
        <v>2</v>
      </c>
      <c r="Y57" s="36"/>
      <c r="Z57" s="11"/>
      <c r="AA57" s="59"/>
      <c r="AB57" s="17"/>
      <c r="AC57" s="17"/>
      <c r="AD57" s="17"/>
      <c r="AE57" s="15"/>
      <c r="AF57" s="15"/>
      <c r="AG57" s="15"/>
    </row>
    <row r="58" spans="1:33" s="5" customFormat="1" ht="15" customHeight="1">
      <c r="A58" s="85">
        <v>28</v>
      </c>
      <c r="B58" s="22" t="s">
        <v>80</v>
      </c>
      <c r="C58" s="12" t="s">
        <v>95</v>
      </c>
      <c r="D58" s="12" t="s">
        <v>49</v>
      </c>
      <c r="E58" s="42" t="s">
        <v>51</v>
      </c>
      <c r="F58" s="242">
        <v>30</v>
      </c>
      <c r="G58" s="31">
        <v>30</v>
      </c>
      <c r="H58" s="165">
        <f t="shared" si="12"/>
        <v>75</v>
      </c>
      <c r="I58" s="243">
        <v>3</v>
      </c>
      <c r="J58" s="238"/>
      <c r="K58" s="121"/>
      <c r="L58" s="122"/>
      <c r="M58" s="120"/>
      <c r="N58" s="121"/>
      <c r="O58" s="122"/>
      <c r="P58" s="40"/>
      <c r="Q58" s="11"/>
      <c r="R58" s="42"/>
      <c r="S58" s="36"/>
      <c r="T58" s="11"/>
      <c r="U58" s="38"/>
      <c r="V58" s="40"/>
      <c r="W58" s="11">
        <v>30</v>
      </c>
      <c r="X58" s="42">
        <v>3</v>
      </c>
      <c r="Y58" s="36"/>
      <c r="Z58" s="11"/>
      <c r="AA58" s="59"/>
      <c r="AB58" s="17"/>
      <c r="AC58" s="17"/>
      <c r="AD58" s="17"/>
      <c r="AE58" s="15"/>
      <c r="AF58" s="15"/>
      <c r="AG58" s="15"/>
    </row>
    <row r="59" spans="1:33" s="5" customFormat="1" ht="15" customHeight="1">
      <c r="A59" s="85">
        <v>29</v>
      </c>
      <c r="B59" s="22" t="s">
        <v>81</v>
      </c>
      <c r="C59" s="12" t="s">
        <v>95</v>
      </c>
      <c r="D59" s="12" t="s">
        <v>49</v>
      </c>
      <c r="E59" s="42" t="s">
        <v>50</v>
      </c>
      <c r="F59" s="242">
        <v>30</v>
      </c>
      <c r="G59" s="31">
        <v>0</v>
      </c>
      <c r="H59" s="165">
        <f t="shared" si="12"/>
        <v>50</v>
      </c>
      <c r="I59" s="243">
        <v>2</v>
      </c>
      <c r="J59" s="238"/>
      <c r="K59" s="121"/>
      <c r="L59" s="122"/>
      <c r="M59" s="120"/>
      <c r="N59" s="121"/>
      <c r="O59" s="122"/>
      <c r="P59" s="40"/>
      <c r="Q59" s="11"/>
      <c r="R59" s="42"/>
      <c r="S59" s="36"/>
      <c r="T59" s="11"/>
      <c r="U59" s="38"/>
      <c r="V59" s="40">
        <v>30</v>
      </c>
      <c r="W59" s="11"/>
      <c r="X59" s="42">
        <v>2</v>
      </c>
      <c r="Y59" s="36"/>
      <c r="Z59" s="11"/>
      <c r="AA59" s="59"/>
      <c r="AB59" s="17"/>
      <c r="AC59" s="17"/>
      <c r="AD59" s="17"/>
      <c r="AE59" s="15"/>
      <c r="AF59" s="15"/>
      <c r="AG59" s="15"/>
    </row>
    <row r="60" spans="1:33" s="5" customFormat="1" ht="15" customHeight="1">
      <c r="A60" s="85">
        <v>30</v>
      </c>
      <c r="B60" s="22" t="s">
        <v>82</v>
      </c>
      <c r="C60" s="12" t="s">
        <v>95</v>
      </c>
      <c r="D60" s="12" t="s">
        <v>49</v>
      </c>
      <c r="E60" s="42" t="s">
        <v>50</v>
      </c>
      <c r="F60" s="242">
        <v>30</v>
      </c>
      <c r="G60" s="31">
        <v>0</v>
      </c>
      <c r="H60" s="165">
        <f t="shared" si="12"/>
        <v>75</v>
      </c>
      <c r="I60" s="243">
        <v>3</v>
      </c>
      <c r="J60" s="238"/>
      <c r="K60" s="121"/>
      <c r="L60" s="122"/>
      <c r="M60" s="120"/>
      <c r="N60" s="121"/>
      <c r="O60" s="122"/>
      <c r="P60" s="40"/>
      <c r="Q60" s="11"/>
      <c r="R60" s="42"/>
      <c r="S60" s="33"/>
      <c r="T60" s="34"/>
      <c r="U60" s="28"/>
      <c r="V60" s="40"/>
      <c r="W60" s="11"/>
      <c r="X60" s="42"/>
      <c r="Y60" s="36">
        <v>30</v>
      </c>
      <c r="Z60" s="11"/>
      <c r="AA60" s="59">
        <v>3</v>
      </c>
      <c r="AB60" s="17"/>
      <c r="AC60" s="17"/>
      <c r="AD60" s="17"/>
      <c r="AE60" s="15"/>
      <c r="AF60" s="15"/>
      <c r="AG60" s="15"/>
    </row>
    <row r="61" spans="1:33" s="5" customFormat="1" ht="15" customHeight="1">
      <c r="A61" s="85">
        <v>31</v>
      </c>
      <c r="B61" s="22" t="s">
        <v>83</v>
      </c>
      <c r="C61" s="12" t="s">
        <v>95</v>
      </c>
      <c r="D61" s="12" t="s">
        <v>49</v>
      </c>
      <c r="E61" s="42" t="s">
        <v>51</v>
      </c>
      <c r="F61" s="242">
        <v>30</v>
      </c>
      <c r="G61" s="31">
        <v>30</v>
      </c>
      <c r="H61" s="165">
        <f t="shared" si="12"/>
        <v>75</v>
      </c>
      <c r="I61" s="243">
        <v>3</v>
      </c>
      <c r="J61" s="238"/>
      <c r="K61" s="121"/>
      <c r="L61" s="122"/>
      <c r="M61" s="120"/>
      <c r="N61" s="121"/>
      <c r="O61" s="122"/>
      <c r="P61" s="40"/>
      <c r="Q61" s="11"/>
      <c r="R61" s="42"/>
      <c r="S61" s="36"/>
      <c r="T61" s="11"/>
      <c r="U61" s="38"/>
      <c r="V61" s="40"/>
      <c r="W61" s="11"/>
      <c r="X61" s="42"/>
      <c r="Y61" s="36"/>
      <c r="Z61" s="11">
        <v>30</v>
      </c>
      <c r="AA61" s="59">
        <v>3</v>
      </c>
      <c r="AB61" s="17"/>
      <c r="AC61" s="17"/>
      <c r="AD61" s="17"/>
      <c r="AE61" s="15"/>
      <c r="AF61" s="15"/>
      <c r="AG61" s="15"/>
    </row>
    <row r="62" spans="1:33" s="5" customFormat="1" ht="15" customHeight="1">
      <c r="A62" s="85">
        <v>32</v>
      </c>
      <c r="B62" s="22" t="s">
        <v>76</v>
      </c>
      <c r="C62" s="12" t="s">
        <v>95</v>
      </c>
      <c r="D62" s="12" t="s">
        <v>49</v>
      </c>
      <c r="E62" s="42" t="s">
        <v>51</v>
      </c>
      <c r="F62" s="242">
        <v>20</v>
      </c>
      <c r="G62" s="31">
        <v>20</v>
      </c>
      <c r="H62" s="165">
        <f t="shared" si="12"/>
        <v>75</v>
      </c>
      <c r="I62" s="243">
        <v>3</v>
      </c>
      <c r="J62" s="238"/>
      <c r="K62" s="121"/>
      <c r="L62" s="122"/>
      <c r="M62" s="120"/>
      <c r="N62" s="121"/>
      <c r="O62" s="122"/>
      <c r="P62" s="40"/>
      <c r="Q62" s="11"/>
      <c r="R62" s="42"/>
      <c r="S62" s="36"/>
      <c r="T62" s="11"/>
      <c r="U62" s="38"/>
      <c r="V62" s="40"/>
      <c r="W62" s="11"/>
      <c r="X62" s="42"/>
      <c r="Y62" s="36"/>
      <c r="Z62" s="11">
        <v>20</v>
      </c>
      <c r="AA62" s="59">
        <v>3</v>
      </c>
      <c r="AB62" s="17"/>
      <c r="AC62" s="17"/>
      <c r="AD62" s="17"/>
      <c r="AE62" s="15"/>
      <c r="AF62" s="15"/>
      <c r="AG62" s="15"/>
    </row>
    <row r="63" spans="1:33" s="5" customFormat="1" ht="15" customHeight="1">
      <c r="A63" s="85">
        <v>33</v>
      </c>
      <c r="B63" s="23" t="s">
        <v>84</v>
      </c>
      <c r="C63" s="12" t="s">
        <v>95</v>
      </c>
      <c r="D63" s="12" t="s">
        <v>49</v>
      </c>
      <c r="E63" s="47" t="s">
        <v>51</v>
      </c>
      <c r="F63" s="242">
        <v>30</v>
      </c>
      <c r="G63" s="31">
        <v>30</v>
      </c>
      <c r="H63" s="165">
        <f t="shared" si="12"/>
        <v>75</v>
      </c>
      <c r="I63" s="243">
        <v>3</v>
      </c>
      <c r="J63" s="46"/>
      <c r="K63" s="12"/>
      <c r="L63" s="117"/>
      <c r="M63" s="116"/>
      <c r="N63" s="12"/>
      <c r="O63" s="117"/>
      <c r="P63" s="46"/>
      <c r="Q63" s="12"/>
      <c r="R63" s="47"/>
      <c r="S63" s="116"/>
      <c r="T63" s="12">
        <v>30</v>
      </c>
      <c r="U63" s="117">
        <v>3</v>
      </c>
      <c r="V63" s="46"/>
      <c r="W63" s="12"/>
      <c r="X63" s="47"/>
      <c r="Y63" s="116"/>
      <c r="Z63" s="12"/>
      <c r="AA63" s="118"/>
      <c r="AB63" s="17"/>
      <c r="AC63" s="17"/>
      <c r="AD63" s="17"/>
      <c r="AE63" s="15"/>
      <c r="AF63" s="15"/>
      <c r="AG63" s="15"/>
    </row>
    <row r="64" spans="1:33" s="5" customFormat="1" ht="15" customHeight="1">
      <c r="A64" s="85">
        <v>34</v>
      </c>
      <c r="B64" s="22" t="s">
        <v>85</v>
      </c>
      <c r="C64" s="12" t="s">
        <v>95</v>
      </c>
      <c r="D64" s="12" t="s">
        <v>49</v>
      </c>
      <c r="E64" s="42" t="s">
        <v>51</v>
      </c>
      <c r="F64" s="242">
        <v>30</v>
      </c>
      <c r="G64" s="31">
        <v>30</v>
      </c>
      <c r="H64" s="165">
        <f t="shared" si="12"/>
        <v>75</v>
      </c>
      <c r="I64" s="243">
        <v>3</v>
      </c>
      <c r="J64" s="238"/>
      <c r="K64" s="121"/>
      <c r="L64" s="122"/>
      <c r="M64" s="120"/>
      <c r="N64" s="121"/>
      <c r="O64" s="122"/>
      <c r="P64" s="40"/>
      <c r="Q64" s="11"/>
      <c r="R64" s="42"/>
      <c r="S64" s="36"/>
      <c r="T64" s="11"/>
      <c r="U64" s="38"/>
      <c r="V64" s="40"/>
      <c r="W64" s="11"/>
      <c r="X64" s="42"/>
      <c r="Y64" s="36"/>
      <c r="Z64" s="11">
        <v>30</v>
      </c>
      <c r="AA64" s="59">
        <v>3</v>
      </c>
      <c r="AB64" s="17"/>
      <c r="AC64" s="17"/>
      <c r="AD64" s="17"/>
      <c r="AE64" s="15"/>
      <c r="AF64" s="15"/>
      <c r="AG64" s="15"/>
    </row>
    <row r="65" spans="1:33" s="5" customFormat="1" ht="15" customHeight="1">
      <c r="A65" s="85">
        <v>35</v>
      </c>
      <c r="B65" s="22" t="s">
        <v>86</v>
      </c>
      <c r="C65" s="12" t="s">
        <v>95</v>
      </c>
      <c r="D65" s="12" t="s">
        <v>49</v>
      </c>
      <c r="E65" s="42" t="s">
        <v>51</v>
      </c>
      <c r="F65" s="242">
        <v>30</v>
      </c>
      <c r="G65" s="31">
        <v>30</v>
      </c>
      <c r="H65" s="165">
        <f t="shared" si="12"/>
        <v>75</v>
      </c>
      <c r="I65" s="243">
        <v>3</v>
      </c>
      <c r="J65" s="238"/>
      <c r="K65" s="121"/>
      <c r="L65" s="122"/>
      <c r="M65" s="120"/>
      <c r="N65" s="121"/>
      <c r="O65" s="122"/>
      <c r="P65" s="40"/>
      <c r="Q65" s="11"/>
      <c r="R65" s="42"/>
      <c r="S65" s="36"/>
      <c r="T65" s="11"/>
      <c r="U65" s="38"/>
      <c r="V65" s="40"/>
      <c r="W65" s="11"/>
      <c r="X65" s="42"/>
      <c r="Y65" s="36"/>
      <c r="Z65" s="11">
        <v>30</v>
      </c>
      <c r="AA65" s="59">
        <v>3</v>
      </c>
      <c r="AB65" s="17"/>
      <c r="AC65" s="17"/>
      <c r="AD65" s="17"/>
      <c r="AE65" s="15"/>
      <c r="AF65" s="15"/>
      <c r="AG65" s="15"/>
    </row>
    <row r="66" spans="1:33" s="5" customFormat="1" ht="15" customHeight="1">
      <c r="A66" s="85">
        <v>36</v>
      </c>
      <c r="B66" s="23" t="s">
        <v>75</v>
      </c>
      <c r="C66" s="12" t="s">
        <v>95</v>
      </c>
      <c r="D66" s="12" t="s">
        <v>49</v>
      </c>
      <c r="E66" s="47" t="s">
        <v>88</v>
      </c>
      <c r="F66" s="242">
        <v>45</v>
      </c>
      <c r="G66" s="252">
        <v>15</v>
      </c>
      <c r="H66" s="165">
        <f t="shared" si="12"/>
        <v>125</v>
      </c>
      <c r="I66" s="243">
        <v>5</v>
      </c>
      <c r="J66" s="46"/>
      <c r="K66" s="12"/>
      <c r="L66" s="117"/>
      <c r="M66" s="116"/>
      <c r="N66" s="12"/>
      <c r="O66" s="117"/>
      <c r="P66" s="46"/>
      <c r="Q66" s="12"/>
      <c r="R66" s="47"/>
      <c r="S66" s="116">
        <v>30</v>
      </c>
      <c r="T66" s="12">
        <v>15</v>
      </c>
      <c r="U66" s="117">
        <v>5</v>
      </c>
      <c r="V66" s="46"/>
      <c r="W66" s="12"/>
      <c r="X66" s="47"/>
      <c r="Y66" s="116"/>
      <c r="Z66" s="12"/>
      <c r="AA66" s="118"/>
      <c r="AB66" s="17"/>
      <c r="AC66" s="17"/>
      <c r="AD66" s="17"/>
      <c r="AE66" s="15"/>
      <c r="AF66" s="15"/>
      <c r="AG66" s="15"/>
    </row>
    <row r="67" spans="1:33" s="5" customFormat="1" ht="15" customHeight="1">
      <c r="A67" s="85">
        <v>37</v>
      </c>
      <c r="B67" s="23" t="s">
        <v>71</v>
      </c>
      <c r="C67" s="12" t="s">
        <v>95</v>
      </c>
      <c r="D67" s="12" t="s">
        <v>49</v>
      </c>
      <c r="E67" s="47" t="s">
        <v>88</v>
      </c>
      <c r="F67" s="242">
        <v>60</v>
      </c>
      <c r="G67" s="252">
        <v>30</v>
      </c>
      <c r="H67" s="165">
        <f t="shared" si="12"/>
        <v>150</v>
      </c>
      <c r="I67" s="243">
        <v>6</v>
      </c>
      <c r="J67" s="46"/>
      <c r="K67" s="12"/>
      <c r="L67" s="117"/>
      <c r="M67" s="116"/>
      <c r="N67" s="12"/>
      <c r="O67" s="117"/>
      <c r="P67" s="46">
        <v>30</v>
      </c>
      <c r="Q67" s="12">
        <v>30</v>
      </c>
      <c r="R67" s="47">
        <v>6</v>
      </c>
      <c r="S67" s="116"/>
      <c r="T67" s="12"/>
      <c r="U67" s="117"/>
      <c r="V67" s="46"/>
      <c r="W67" s="12"/>
      <c r="X67" s="47"/>
      <c r="Y67" s="116"/>
      <c r="Z67" s="12"/>
      <c r="AA67" s="118"/>
      <c r="AB67" s="17"/>
      <c r="AC67" s="17"/>
      <c r="AD67" s="17"/>
      <c r="AE67" s="15"/>
      <c r="AF67" s="15"/>
      <c r="AG67" s="15"/>
    </row>
    <row r="68" spans="1:33" s="5" customFormat="1" ht="15" customHeight="1">
      <c r="A68" s="85">
        <v>38</v>
      </c>
      <c r="B68" s="23" t="s">
        <v>96</v>
      </c>
      <c r="C68" s="12" t="s">
        <v>95</v>
      </c>
      <c r="D68" s="12" t="s">
        <v>49</v>
      </c>
      <c r="E68" s="47" t="s">
        <v>56</v>
      </c>
      <c r="F68" s="242">
        <v>30</v>
      </c>
      <c r="G68" s="31">
        <v>30</v>
      </c>
      <c r="H68" s="165">
        <f t="shared" si="12"/>
        <v>75</v>
      </c>
      <c r="I68" s="243">
        <v>3</v>
      </c>
      <c r="J68" s="46"/>
      <c r="K68" s="12"/>
      <c r="L68" s="117"/>
      <c r="M68" s="116"/>
      <c r="N68" s="12"/>
      <c r="O68" s="117"/>
      <c r="P68" s="46"/>
      <c r="Q68" s="12"/>
      <c r="R68" s="47"/>
      <c r="S68" s="116"/>
      <c r="T68" s="12">
        <v>30</v>
      </c>
      <c r="U68" s="117">
        <v>3</v>
      </c>
      <c r="V68" s="46"/>
      <c r="W68" s="12"/>
      <c r="X68" s="47"/>
      <c r="Y68" s="116"/>
      <c r="Z68" s="12"/>
      <c r="AA68" s="118"/>
      <c r="AB68" s="17"/>
      <c r="AC68" s="17"/>
      <c r="AD68" s="17"/>
      <c r="AE68" s="15"/>
      <c r="AF68" s="15"/>
      <c r="AG68" s="15"/>
    </row>
    <row r="69" spans="1:33" s="5" customFormat="1" ht="15" customHeight="1">
      <c r="A69" s="85">
        <v>39</v>
      </c>
      <c r="B69" s="23" t="s">
        <v>97</v>
      </c>
      <c r="C69" s="12" t="s">
        <v>95</v>
      </c>
      <c r="D69" s="12" t="s">
        <v>49</v>
      </c>
      <c r="E69" s="47" t="s">
        <v>56</v>
      </c>
      <c r="F69" s="242">
        <v>30</v>
      </c>
      <c r="G69" s="31">
        <v>30</v>
      </c>
      <c r="H69" s="165">
        <f t="shared" si="12"/>
        <v>75</v>
      </c>
      <c r="I69" s="243">
        <v>3</v>
      </c>
      <c r="J69" s="46"/>
      <c r="K69" s="12"/>
      <c r="L69" s="117"/>
      <c r="M69" s="116"/>
      <c r="N69" s="12"/>
      <c r="O69" s="117"/>
      <c r="P69" s="46"/>
      <c r="Q69" s="12"/>
      <c r="R69" s="47"/>
      <c r="S69" s="116"/>
      <c r="T69" s="12"/>
      <c r="U69" s="117"/>
      <c r="V69" s="46"/>
      <c r="W69" s="12">
        <v>30</v>
      </c>
      <c r="X69" s="47">
        <v>3</v>
      </c>
      <c r="Y69" s="116"/>
      <c r="Z69" s="12"/>
      <c r="AA69" s="118"/>
      <c r="AB69" s="17"/>
      <c r="AC69" s="17"/>
      <c r="AD69" s="17"/>
      <c r="AE69" s="15"/>
      <c r="AF69" s="15"/>
      <c r="AG69" s="15"/>
    </row>
    <row r="70" spans="1:33" s="4" customFormat="1" ht="15" customHeight="1">
      <c r="A70" s="85">
        <v>40</v>
      </c>
      <c r="B70" s="23" t="s">
        <v>72</v>
      </c>
      <c r="C70" s="12" t="s">
        <v>95</v>
      </c>
      <c r="D70" s="12" t="s">
        <v>49</v>
      </c>
      <c r="E70" s="47" t="s">
        <v>56</v>
      </c>
      <c r="F70" s="242">
        <v>30</v>
      </c>
      <c r="G70" s="31">
        <v>30</v>
      </c>
      <c r="H70" s="165">
        <f t="shared" si="12"/>
        <v>100</v>
      </c>
      <c r="I70" s="243">
        <v>4</v>
      </c>
      <c r="J70" s="46"/>
      <c r="K70" s="12"/>
      <c r="L70" s="117"/>
      <c r="M70" s="116"/>
      <c r="N70" s="12"/>
      <c r="O70" s="117"/>
      <c r="P70" s="46"/>
      <c r="Q70" s="12"/>
      <c r="R70" s="47"/>
      <c r="S70" s="116"/>
      <c r="T70" s="12"/>
      <c r="U70" s="117"/>
      <c r="V70" s="46"/>
      <c r="W70" s="12"/>
      <c r="X70" s="47"/>
      <c r="Y70" s="116"/>
      <c r="Z70" s="12">
        <v>30</v>
      </c>
      <c r="AA70" s="118">
        <v>4</v>
      </c>
      <c r="AB70" s="29"/>
      <c r="AC70" s="29"/>
      <c r="AD70" s="29"/>
      <c r="AE70" s="14"/>
      <c r="AF70" s="14"/>
      <c r="AG70" s="14"/>
    </row>
    <row r="71" spans="1:33" s="5" customFormat="1" ht="15" customHeight="1">
      <c r="A71" s="85">
        <v>41</v>
      </c>
      <c r="B71" s="23" t="s">
        <v>73</v>
      </c>
      <c r="C71" s="12" t="s">
        <v>95</v>
      </c>
      <c r="D71" s="12" t="s">
        <v>49</v>
      </c>
      <c r="E71" s="47" t="s">
        <v>56</v>
      </c>
      <c r="F71" s="242">
        <v>30</v>
      </c>
      <c r="G71" s="31">
        <v>30</v>
      </c>
      <c r="H71" s="165">
        <f t="shared" si="12"/>
        <v>75</v>
      </c>
      <c r="I71" s="243">
        <v>3</v>
      </c>
      <c r="J71" s="46"/>
      <c r="K71" s="12"/>
      <c r="L71" s="117"/>
      <c r="M71" s="116"/>
      <c r="N71" s="12"/>
      <c r="O71" s="117"/>
      <c r="P71" s="46"/>
      <c r="Q71" s="12"/>
      <c r="R71" s="47"/>
      <c r="S71" s="116"/>
      <c r="T71" s="12"/>
      <c r="U71" s="117"/>
      <c r="V71" s="46"/>
      <c r="W71" s="12">
        <v>30</v>
      </c>
      <c r="X71" s="47">
        <v>3</v>
      </c>
      <c r="Y71" s="116"/>
      <c r="Z71" s="12"/>
      <c r="AA71" s="118"/>
      <c r="AB71" s="17"/>
      <c r="AC71" s="17"/>
      <c r="AD71" s="17"/>
      <c r="AE71" s="15"/>
      <c r="AF71" s="15"/>
      <c r="AG71" s="15"/>
    </row>
    <row r="72" spans="1:33" s="5" customFormat="1" ht="15" customHeight="1">
      <c r="A72" s="85">
        <v>42</v>
      </c>
      <c r="B72" s="23" t="s">
        <v>74</v>
      </c>
      <c r="C72" s="12" t="s">
        <v>95</v>
      </c>
      <c r="D72" s="12" t="s">
        <v>49</v>
      </c>
      <c r="E72" s="47" t="s">
        <v>56</v>
      </c>
      <c r="F72" s="242">
        <v>30</v>
      </c>
      <c r="G72" s="31">
        <v>30</v>
      </c>
      <c r="H72" s="165">
        <f t="shared" si="12"/>
        <v>75</v>
      </c>
      <c r="I72" s="243">
        <v>3</v>
      </c>
      <c r="J72" s="46"/>
      <c r="K72" s="12"/>
      <c r="L72" s="117"/>
      <c r="M72" s="116"/>
      <c r="N72" s="12"/>
      <c r="O72" s="117"/>
      <c r="P72" s="46"/>
      <c r="Q72" s="12"/>
      <c r="R72" s="47"/>
      <c r="S72" s="116"/>
      <c r="T72" s="12">
        <v>30</v>
      </c>
      <c r="U72" s="117">
        <v>3</v>
      </c>
      <c r="V72" s="46"/>
      <c r="W72" s="12"/>
      <c r="X72" s="47"/>
      <c r="Y72" s="116"/>
      <c r="Z72" s="12"/>
      <c r="AA72" s="118"/>
      <c r="AB72" s="17"/>
      <c r="AC72" s="17"/>
      <c r="AD72" s="17"/>
      <c r="AE72" s="15"/>
      <c r="AF72" s="15"/>
      <c r="AG72" s="15"/>
    </row>
    <row r="73" spans="1:33" s="5" customFormat="1" ht="15" customHeight="1">
      <c r="A73" s="85">
        <v>43</v>
      </c>
      <c r="B73" s="27" t="s">
        <v>105</v>
      </c>
      <c r="C73" s="12" t="s">
        <v>95</v>
      </c>
      <c r="D73" s="12" t="s">
        <v>49</v>
      </c>
      <c r="E73" s="47" t="s">
        <v>51</v>
      </c>
      <c r="F73" s="242">
        <v>30</v>
      </c>
      <c r="G73" s="31">
        <v>30</v>
      </c>
      <c r="H73" s="165">
        <f t="shared" si="12"/>
        <v>50</v>
      </c>
      <c r="I73" s="243">
        <v>2</v>
      </c>
      <c r="J73" s="46"/>
      <c r="K73" s="12"/>
      <c r="L73" s="117"/>
      <c r="M73" s="116"/>
      <c r="N73" s="12"/>
      <c r="O73" s="117"/>
      <c r="P73" s="46"/>
      <c r="Q73" s="12"/>
      <c r="R73" s="47"/>
      <c r="S73" s="116"/>
      <c r="T73" s="12"/>
      <c r="U73" s="117"/>
      <c r="V73" s="46"/>
      <c r="W73" s="12">
        <v>30</v>
      </c>
      <c r="X73" s="47">
        <v>2</v>
      </c>
      <c r="Y73" s="116"/>
      <c r="Z73" s="12"/>
      <c r="AA73" s="118"/>
      <c r="AB73" s="17"/>
      <c r="AC73" s="17"/>
      <c r="AD73" s="17"/>
      <c r="AE73" s="15"/>
      <c r="AF73" s="15"/>
      <c r="AG73" s="15"/>
    </row>
    <row r="74" spans="1:33" s="5" customFormat="1" ht="15" customHeight="1" thickBot="1">
      <c r="A74" s="87">
        <v>44</v>
      </c>
      <c r="B74" s="110" t="s">
        <v>106</v>
      </c>
      <c r="C74" s="44" t="s">
        <v>95</v>
      </c>
      <c r="D74" s="44" t="s">
        <v>49</v>
      </c>
      <c r="E74" s="154" t="s">
        <v>56</v>
      </c>
      <c r="F74" s="244">
        <v>30</v>
      </c>
      <c r="G74" s="113">
        <v>30</v>
      </c>
      <c r="H74" s="139">
        <f t="shared" si="12"/>
        <v>75</v>
      </c>
      <c r="I74" s="245">
        <v>3</v>
      </c>
      <c r="J74" s="153"/>
      <c r="K74" s="44"/>
      <c r="L74" s="146"/>
      <c r="M74" s="152"/>
      <c r="N74" s="44"/>
      <c r="O74" s="146"/>
      <c r="P74" s="153"/>
      <c r="Q74" s="44"/>
      <c r="R74" s="154"/>
      <c r="S74" s="152"/>
      <c r="T74" s="44"/>
      <c r="U74" s="146"/>
      <c r="V74" s="153"/>
      <c r="W74" s="44"/>
      <c r="X74" s="154"/>
      <c r="Y74" s="152"/>
      <c r="Z74" s="44">
        <v>30</v>
      </c>
      <c r="AA74" s="155">
        <v>3</v>
      </c>
      <c r="AB74" s="17"/>
      <c r="AC74" s="17"/>
      <c r="AD74" s="17"/>
      <c r="AE74" s="15"/>
      <c r="AF74" s="15"/>
      <c r="AG74" s="15"/>
    </row>
    <row r="75" spans="1:33" s="5" customFormat="1" ht="15.95" customHeight="1" thickTop="1" thickBot="1">
      <c r="A75" s="334" t="s">
        <v>110</v>
      </c>
      <c r="B75" s="335"/>
      <c r="C75" s="167">
        <f t="shared" ref="C75:O75" si="13">SUM(C76:C95)</f>
        <v>0</v>
      </c>
      <c r="D75" s="167">
        <f t="shared" si="13"/>
        <v>0</v>
      </c>
      <c r="E75" s="167">
        <f t="shared" si="13"/>
        <v>0</v>
      </c>
      <c r="F75" s="56">
        <f>SUM(F76:F95)</f>
        <v>630</v>
      </c>
      <c r="G75" s="166">
        <f>SUM(G76:G95)</f>
        <v>450</v>
      </c>
      <c r="H75" s="166">
        <f>SUM(H76:H95)</f>
        <v>1675</v>
      </c>
      <c r="I75" s="171">
        <f>SUM(I76:I95)</f>
        <v>67</v>
      </c>
      <c r="J75" s="170">
        <f t="shared" si="13"/>
        <v>0</v>
      </c>
      <c r="K75" s="166">
        <f t="shared" si="13"/>
        <v>0</v>
      </c>
      <c r="L75" s="169">
        <f t="shared" si="13"/>
        <v>0</v>
      </c>
      <c r="M75" s="168">
        <f t="shared" si="13"/>
        <v>0</v>
      </c>
      <c r="N75" s="166">
        <f t="shared" si="13"/>
        <v>0</v>
      </c>
      <c r="O75" s="169">
        <f t="shared" si="13"/>
        <v>0</v>
      </c>
      <c r="P75" s="170">
        <f t="shared" ref="P75:AA75" si="14">SUM(P76:P95)</f>
        <v>60</v>
      </c>
      <c r="Q75" s="166">
        <f t="shared" si="14"/>
        <v>90</v>
      </c>
      <c r="R75" s="167">
        <f t="shared" si="14"/>
        <v>16</v>
      </c>
      <c r="S75" s="168">
        <f t="shared" si="14"/>
        <v>106</v>
      </c>
      <c r="T75" s="166">
        <f t="shared" si="14"/>
        <v>30</v>
      </c>
      <c r="U75" s="169">
        <f t="shared" si="14"/>
        <v>14</v>
      </c>
      <c r="V75" s="170">
        <f t="shared" si="14"/>
        <v>0</v>
      </c>
      <c r="W75" s="166">
        <f t="shared" si="14"/>
        <v>150</v>
      </c>
      <c r="X75" s="167">
        <f t="shared" si="14"/>
        <v>15</v>
      </c>
      <c r="Y75" s="168">
        <f t="shared" si="14"/>
        <v>14</v>
      </c>
      <c r="Z75" s="166">
        <f t="shared" si="14"/>
        <v>180</v>
      </c>
      <c r="AA75" s="171">
        <f t="shared" si="14"/>
        <v>22</v>
      </c>
      <c r="AB75" s="17"/>
      <c r="AC75" s="17"/>
      <c r="AD75" s="17"/>
      <c r="AE75" s="15"/>
      <c r="AF75" s="15"/>
      <c r="AG75" s="15"/>
    </row>
    <row r="76" spans="1:33" s="5" customFormat="1" ht="15" customHeight="1" thickTop="1">
      <c r="A76" s="263">
        <v>25</v>
      </c>
      <c r="B76" s="112" t="s">
        <v>112</v>
      </c>
      <c r="C76" s="264" t="s">
        <v>95</v>
      </c>
      <c r="D76" s="264" t="s">
        <v>49</v>
      </c>
      <c r="E76" s="265" t="s">
        <v>88</v>
      </c>
      <c r="F76" s="240">
        <v>60</v>
      </c>
      <c r="G76" s="178">
        <v>30</v>
      </c>
      <c r="H76" s="266">
        <f>25*I76</f>
        <v>150</v>
      </c>
      <c r="I76" s="267">
        <v>6</v>
      </c>
      <c r="J76" s="268"/>
      <c r="K76" s="269"/>
      <c r="L76" s="265"/>
      <c r="M76" s="270"/>
      <c r="N76" s="49"/>
      <c r="O76" s="271"/>
      <c r="P76" s="272">
        <v>30</v>
      </c>
      <c r="Q76" s="49">
        <v>30</v>
      </c>
      <c r="R76" s="273">
        <v>6</v>
      </c>
      <c r="S76" s="270"/>
      <c r="T76" s="49"/>
      <c r="U76" s="271"/>
      <c r="V76" s="272"/>
      <c r="W76" s="49"/>
      <c r="X76" s="273"/>
      <c r="Y76" s="270"/>
      <c r="Z76" s="49"/>
      <c r="AA76" s="274"/>
      <c r="AB76" s="17"/>
      <c r="AC76" s="17"/>
      <c r="AD76" s="17"/>
      <c r="AE76" s="15"/>
      <c r="AF76" s="15"/>
      <c r="AG76" s="15"/>
    </row>
    <row r="77" spans="1:33" s="5" customFormat="1" ht="15" customHeight="1">
      <c r="A77" s="85">
        <v>26</v>
      </c>
      <c r="B77" s="22" t="s">
        <v>113</v>
      </c>
      <c r="C77" s="275" t="s">
        <v>95</v>
      </c>
      <c r="D77" s="275" t="s">
        <v>49</v>
      </c>
      <c r="E77" s="276" t="s">
        <v>50</v>
      </c>
      <c r="F77" s="242">
        <v>30</v>
      </c>
      <c r="G77" s="31">
        <v>0</v>
      </c>
      <c r="H77" s="277">
        <f t="shared" ref="H77:H95" si="15">25*I77</f>
        <v>75</v>
      </c>
      <c r="I77" s="278">
        <v>3</v>
      </c>
      <c r="J77" s="279"/>
      <c r="K77" s="280"/>
      <c r="L77" s="281"/>
      <c r="M77" s="116"/>
      <c r="N77" s="12"/>
      <c r="O77" s="117"/>
      <c r="P77" s="46"/>
      <c r="Q77" s="12"/>
      <c r="R77" s="47"/>
      <c r="S77" s="116">
        <v>30</v>
      </c>
      <c r="T77" s="12"/>
      <c r="U77" s="117">
        <v>3</v>
      </c>
      <c r="V77" s="46"/>
      <c r="W77" s="12"/>
      <c r="X77" s="47"/>
      <c r="Y77" s="116"/>
      <c r="Z77" s="12"/>
      <c r="AA77" s="118"/>
      <c r="AB77" s="17"/>
      <c r="AC77" s="17"/>
      <c r="AD77" s="17"/>
      <c r="AE77" s="15"/>
      <c r="AF77" s="15"/>
      <c r="AG77" s="15"/>
    </row>
    <row r="78" spans="1:33" s="5" customFormat="1" ht="15" customHeight="1">
      <c r="A78" s="85">
        <v>27</v>
      </c>
      <c r="B78" s="22" t="s">
        <v>114</v>
      </c>
      <c r="C78" s="275" t="s">
        <v>95</v>
      </c>
      <c r="D78" s="275" t="s">
        <v>49</v>
      </c>
      <c r="E78" s="276" t="s">
        <v>50</v>
      </c>
      <c r="F78" s="242">
        <v>30</v>
      </c>
      <c r="G78" s="31">
        <v>0</v>
      </c>
      <c r="H78" s="277">
        <f t="shared" si="15"/>
        <v>75</v>
      </c>
      <c r="I78" s="278">
        <v>3</v>
      </c>
      <c r="J78" s="279"/>
      <c r="K78" s="280"/>
      <c r="L78" s="281"/>
      <c r="M78" s="116"/>
      <c r="N78" s="12"/>
      <c r="O78" s="117"/>
      <c r="P78" s="46"/>
      <c r="Q78" s="12"/>
      <c r="R78" s="47"/>
      <c r="S78" s="116">
        <v>30</v>
      </c>
      <c r="T78" s="12"/>
      <c r="U78" s="117">
        <v>3</v>
      </c>
      <c r="V78" s="46"/>
      <c r="W78" s="12"/>
      <c r="X78" s="47"/>
      <c r="Y78" s="116"/>
      <c r="Z78" s="12"/>
      <c r="AA78" s="118"/>
      <c r="AB78" s="17"/>
      <c r="AC78" s="17"/>
      <c r="AD78" s="17"/>
      <c r="AE78" s="15"/>
      <c r="AF78" s="15"/>
      <c r="AG78" s="15"/>
    </row>
    <row r="79" spans="1:33" s="5" customFormat="1" ht="15" customHeight="1">
      <c r="A79" s="85">
        <v>28</v>
      </c>
      <c r="B79" s="22" t="s">
        <v>115</v>
      </c>
      <c r="C79" s="275" t="s">
        <v>95</v>
      </c>
      <c r="D79" s="275" t="s">
        <v>49</v>
      </c>
      <c r="E79" s="276" t="s">
        <v>56</v>
      </c>
      <c r="F79" s="242">
        <v>30</v>
      </c>
      <c r="G79" s="31">
        <v>30</v>
      </c>
      <c r="H79" s="277">
        <f t="shared" si="15"/>
        <v>75</v>
      </c>
      <c r="I79" s="278">
        <v>3</v>
      </c>
      <c r="J79" s="279"/>
      <c r="K79" s="280"/>
      <c r="L79" s="281"/>
      <c r="M79" s="116"/>
      <c r="N79" s="12"/>
      <c r="O79" s="117"/>
      <c r="P79" s="46"/>
      <c r="Q79" s="12"/>
      <c r="R79" s="47"/>
      <c r="S79" s="116"/>
      <c r="T79" s="12"/>
      <c r="U79" s="117"/>
      <c r="V79" s="46"/>
      <c r="W79" s="12"/>
      <c r="X79" s="47"/>
      <c r="Y79" s="116"/>
      <c r="Z79" s="12">
        <v>30</v>
      </c>
      <c r="AA79" s="118">
        <v>3</v>
      </c>
      <c r="AB79" s="17"/>
      <c r="AC79" s="17"/>
      <c r="AD79" s="17"/>
      <c r="AE79" s="15"/>
      <c r="AF79" s="15"/>
      <c r="AG79" s="15"/>
    </row>
    <row r="80" spans="1:33" s="5" customFormat="1" ht="15" customHeight="1">
      <c r="A80" s="85">
        <v>29</v>
      </c>
      <c r="B80" s="22" t="s">
        <v>116</v>
      </c>
      <c r="C80" s="275" t="s">
        <v>95</v>
      </c>
      <c r="D80" s="275" t="s">
        <v>49</v>
      </c>
      <c r="E80" s="276" t="s">
        <v>56</v>
      </c>
      <c r="F80" s="242">
        <v>30</v>
      </c>
      <c r="G80" s="31">
        <v>30</v>
      </c>
      <c r="H80" s="277">
        <f t="shared" si="15"/>
        <v>75</v>
      </c>
      <c r="I80" s="278">
        <v>3</v>
      </c>
      <c r="J80" s="279"/>
      <c r="K80" s="280"/>
      <c r="L80" s="281"/>
      <c r="M80" s="116"/>
      <c r="N80" s="12"/>
      <c r="O80" s="117"/>
      <c r="P80" s="46"/>
      <c r="Q80" s="12"/>
      <c r="R80" s="47"/>
      <c r="S80" s="116"/>
      <c r="T80" s="12"/>
      <c r="U80" s="117"/>
      <c r="V80" s="46"/>
      <c r="W80" s="12">
        <v>30</v>
      </c>
      <c r="X80" s="47">
        <v>3</v>
      </c>
      <c r="Y80" s="116"/>
      <c r="Z80" s="12"/>
      <c r="AA80" s="118"/>
      <c r="AB80" s="17"/>
      <c r="AC80" s="17"/>
      <c r="AD80" s="17"/>
      <c r="AE80" s="15"/>
      <c r="AF80" s="15"/>
      <c r="AG80" s="15"/>
    </row>
    <row r="81" spans="1:33" s="5" customFormat="1" ht="15" customHeight="1">
      <c r="A81" s="85">
        <v>30</v>
      </c>
      <c r="B81" s="22" t="s">
        <v>117</v>
      </c>
      <c r="C81" s="275" t="s">
        <v>95</v>
      </c>
      <c r="D81" s="275" t="s">
        <v>49</v>
      </c>
      <c r="E81" s="276" t="s">
        <v>56</v>
      </c>
      <c r="F81" s="242">
        <v>30</v>
      </c>
      <c r="G81" s="31">
        <v>30</v>
      </c>
      <c r="H81" s="277">
        <f t="shared" si="15"/>
        <v>75</v>
      </c>
      <c r="I81" s="278">
        <v>3</v>
      </c>
      <c r="J81" s="279"/>
      <c r="K81" s="280"/>
      <c r="L81" s="281"/>
      <c r="M81" s="116"/>
      <c r="N81" s="12"/>
      <c r="O81" s="117"/>
      <c r="P81" s="46"/>
      <c r="Q81" s="12"/>
      <c r="R81" s="47"/>
      <c r="S81" s="116"/>
      <c r="T81" s="12">
        <v>30</v>
      </c>
      <c r="U81" s="117">
        <v>3</v>
      </c>
      <c r="V81" s="46"/>
      <c r="W81" s="12"/>
      <c r="X81" s="47"/>
      <c r="Y81" s="116"/>
      <c r="Z81" s="12"/>
      <c r="AA81" s="118"/>
      <c r="AB81" s="17"/>
      <c r="AC81" s="17"/>
      <c r="AD81" s="17"/>
      <c r="AE81" s="15"/>
      <c r="AF81" s="15"/>
      <c r="AG81" s="15"/>
    </row>
    <row r="82" spans="1:33" s="5" customFormat="1" ht="15" customHeight="1">
      <c r="A82" s="85">
        <v>31</v>
      </c>
      <c r="B82" s="22" t="s">
        <v>118</v>
      </c>
      <c r="C82" s="275" t="s">
        <v>95</v>
      </c>
      <c r="D82" s="275" t="s">
        <v>49</v>
      </c>
      <c r="E82" s="276" t="s">
        <v>45</v>
      </c>
      <c r="F82" s="242">
        <v>30</v>
      </c>
      <c r="G82" s="31">
        <v>30</v>
      </c>
      <c r="H82" s="277">
        <f t="shared" si="15"/>
        <v>100</v>
      </c>
      <c r="I82" s="278">
        <v>4</v>
      </c>
      <c r="J82" s="279"/>
      <c r="K82" s="280"/>
      <c r="L82" s="281"/>
      <c r="M82" s="116"/>
      <c r="N82" s="12"/>
      <c r="O82" s="117"/>
      <c r="P82" s="46"/>
      <c r="Q82" s="12">
        <v>30</v>
      </c>
      <c r="R82" s="47">
        <v>4</v>
      </c>
      <c r="S82" s="116"/>
      <c r="T82" s="12"/>
      <c r="U82" s="117"/>
      <c r="V82" s="46"/>
      <c r="W82" s="12"/>
      <c r="X82" s="47"/>
      <c r="Y82" s="116"/>
      <c r="Z82" s="12"/>
      <c r="AA82" s="118"/>
      <c r="AB82" s="17"/>
      <c r="AC82" s="17"/>
      <c r="AD82" s="17"/>
      <c r="AE82" s="15"/>
      <c r="AF82" s="15"/>
      <c r="AG82" s="15"/>
    </row>
    <row r="83" spans="1:33" s="5" customFormat="1" ht="15" customHeight="1">
      <c r="A83" s="85">
        <v>32</v>
      </c>
      <c r="B83" s="22" t="s">
        <v>119</v>
      </c>
      <c r="C83" s="275" t="s">
        <v>95</v>
      </c>
      <c r="D83" s="275" t="s">
        <v>49</v>
      </c>
      <c r="E83" s="276" t="s">
        <v>50</v>
      </c>
      <c r="F83" s="242">
        <v>30</v>
      </c>
      <c r="G83" s="31">
        <v>0</v>
      </c>
      <c r="H83" s="277">
        <f t="shared" si="15"/>
        <v>75</v>
      </c>
      <c r="I83" s="278">
        <v>3</v>
      </c>
      <c r="J83" s="279"/>
      <c r="K83" s="280"/>
      <c r="L83" s="281"/>
      <c r="M83" s="116"/>
      <c r="N83" s="12"/>
      <c r="O83" s="117"/>
      <c r="P83" s="46"/>
      <c r="Q83" s="12"/>
      <c r="R83" s="47"/>
      <c r="S83" s="116">
        <v>30</v>
      </c>
      <c r="T83" s="12"/>
      <c r="U83" s="117">
        <v>3</v>
      </c>
      <c r="V83" s="46"/>
      <c r="W83" s="12"/>
      <c r="X83" s="47"/>
      <c r="Y83" s="116"/>
      <c r="Z83" s="12"/>
      <c r="AA83" s="118"/>
      <c r="AB83" s="17"/>
      <c r="AC83" s="17"/>
      <c r="AD83" s="17"/>
      <c r="AE83" s="15"/>
      <c r="AF83" s="15"/>
      <c r="AG83" s="15"/>
    </row>
    <row r="84" spans="1:33" s="5" customFormat="1" ht="15" customHeight="1">
      <c r="A84" s="85">
        <v>33</v>
      </c>
      <c r="B84" s="22" t="s">
        <v>120</v>
      </c>
      <c r="C84" s="275" t="s">
        <v>95</v>
      </c>
      <c r="D84" s="275" t="s">
        <v>49</v>
      </c>
      <c r="E84" s="276" t="s">
        <v>56</v>
      </c>
      <c r="F84" s="242">
        <v>30</v>
      </c>
      <c r="G84" s="31">
        <v>30</v>
      </c>
      <c r="H84" s="277">
        <f t="shared" si="15"/>
        <v>75</v>
      </c>
      <c r="I84" s="278">
        <v>3</v>
      </c>
      <c r="J84" s="279"/>
      <c r="K84" s="280"/>
      <c r="L84" s="281"/>
      <c r="M84" s="116"/>
      <c r="N84" s="12"/>
      <c r="O84" s="117"/>
      <c r="P84" s="46"/>
      <c r="Q84" s="12"/>
      <c r="R84" s="47"/>
      <c r="S84" s="116"/>
      <c r="T84" s="12"/>
      <c r="U84" s="117"/>
      <c r="V84" s="46"/>
      <c r="W84" s="12"/>
      <c r="X84" s="47"/>
      <c r="Y84" s="116"/>
      <c r="Z84" s="12">
        <v>30</v>
      </c>
      <c r="AA84" s="118">
        <v>3</v>
      </c>
      <c r="AB84" s="17"/>
      <c r="AC84" s="17"/>
      <c r="AD84" s="17"/>
      <c r="AE84" s="15"/>
      <c r="AF84" s="15"/>
      <c r="AG84" s="15"/>
    </row>
    <row r="85" spans="1:33" s="5" customFormat="1" ht="15" customHeight="1">
      <c r="A85" s="85">
        <v>34</v>
      </c>
      <c r="B85" s="23" t="s">
        <v>121</v>
      </c>
      <c r="C85" s="275" t="s">
        <v>95</v>
      </c>
      <c r="D85" s="275" t="s">
        <v>49</v>
      </c>
      <c r="E85" s="282" t="s">
        <v>56</v>
      </c>
      <c r="F85" s="242">
        <v>30</v>
      </c>
      <c r="G85" s="31">
        <v>30</v>
      </c>
      <c r="H85" s="277">
        <f t="shared" si="15"/>
        <v>100</v>
      </c>
      <c r="I85" s="278">
        <v>4</v>
      </c>
      <c r="J85" s="283"/>
      <c r="K85" s="275"/>
      <c r="L85" s="284"/>
      <c r="M85" s="116"/>
      <c r="N85" s="12"/>
      <c r="O85" s="117"/>
      <c r="P85" s="46"/>
      <c r="Q85" s="12"/>
      <c r="R85" s="47"/>
      <c r="S85" s="116"/>
      <c r="T85" s="12"/>
      <c r="U85" s="117"/>
      <c r="V85" s="46"/>
      <c r="W85" s="12"/>
      <c r="X85" s="47"/>
      <c r="Y85" s="116"/>
      <c r="Z85" s="12">
        <v>30</v>
      </c>
      <c r="AA85" s="118">
        <v>4</v>
      </c>
      <c r="AB85" s="17"/>
      <c r="AC85" s="17"/>
      <c r="AD85" s="17"/>
      <c r="AE85" s="15"/>
      <c r="AF85" s="15"/>
      <c r="AG85" s="15"/>
    </row>
    <row r="86" spans="1:33" s="5" customFormat="1" ht="15" customHeight="1">
      <c r="A86" s="85">
        <v>35</v>
      </c>
      <c r="B86" s="23" t="s">
        <v>122</v>
      </c>
      <c r="C86" s="275" t="s">
        <v>95</v>
      </c>
      <c r="D86" s="275" t="s">
        <v>49</v>
      </c>
      <c r="E86" s="276" t="s">
        <v>88</v>
      </c>
      <c r="F86" s="242">
        <v>30</v>
      </c>
      <c r="G86" s="31">
        <v>16</v>
      </c>
      <c r="H86" s="277">
        <f t="shared" si="15"/>
        <v>100</v>
      </c>
      <c r="I86" s="278">
        <v>4</v>
      </c>
      <c r="J86" s="279"/>
      <c r="K86" s="280"/>
      <c r="L86" s="281"/>
      <c r="M86" s="116"/>
      <c r="N86" s="12"/>
      <c r="O86" s="117"/>
      <c r="P86" s="46"/>
      <c r="Q86" s="12"/>
      <c r="R86" s="47"/>
      <c r="S86" s="116"/>
      <c r="T86" s="12"/>
      <c r="U86" s="117"/>
      <c r="V86" s="46"/>
      <c r="W86" s="12"/>
      <c r="X86" s="47"/>
      <c r="Y86" s="116">
        <v>14</v>
      </c>
      <c r="Z86" s="12">
        <v>16</v>
      </c>
      <c r="AA86" s="118">
        <v>4</v>
      </c>
      <c r="AB86" s="17"/>
      <c r="AC86" s="17"/>
      <c r="AD86" s="17"/>
      <c r="AE86" s="15"/>
      <c r="AF86" s="15"/>
      <c r="AG86" s="15"/>
    </row>
    <row r="87" spans="1:33" s="5" customFormat="1" ht="15" customHeight="1">
      <c r="A87" s="85">
        <v>36</v>
      </c>
      <c r="B87" s="23" t="s">
        <v>123</v>
      </c>
      <c r="C87" s="275" t="s">
        <v>95</v>
      </c>
      <c r="D87" s="275" t="s">
        <v>49</v>
      </c>
      <c r="E87" s="276" t="s">
        <v>45</v>
      </c>
      <c r="F87" s="242">
        <v>30</v>
      </c>
      <c r="G87" s="31">
        <v>30</v>
      </c>
      <c r="H87" s="277">
        <f t="shared" si="15"/>
        <v>75</v>
      </c>
      <c r="I87" s="278">
        <v>3</v>
      </c>
      <c r="J87" s="279"/>
      <c r="K87" s="280"/>
      <c r="L87" s="281"/>
      <c r="M87" s="116"/>
      <c r="N87" s="12"/>
      <c r="O87" s="117"/>
      <c r="P87" s="46"/>
      <c r="Q87" s="12"/>
      <c r="R87" s="47"/>
      <c r="S87" s="116"/>
      <c r="T87" s="12"/>
      <c r="U87" s="117"/>
      <c r="V87" s="46"/>
      <c r="W87" s="12"/>
      <c r="X87" s="47"/>
      <c r="Y87" s="116"/>
      <c r="Z87" s="12">
        <v>30</v>
      </c>
      <c r="AA87" s="118">
        <v>3</v>
      </c>
      <c r="AB87" s="17"/>
      <c r="AC87" s="17"/>
      <c r="AD87" s="17"/>
      <c r="AE87" s="15"/>
      <c r="AF87" s="15"/>
      <c r="AG87" s="15"/>
    </row>
    <row r="88" spans="1:33" s="5" customFormat="1" ht="15" customHeight="1">
      <c r="A88" s="85">
        <v>37</v>
      </c>
      <c r="B88" s="23" t="s">
        <v>149</v>
      </c>
      <c r="C88" s="275" t="s">
        <v>95</v>
      </c>
      <c r="D88" s="275" t="s">
        <v>49</v>
      </c>
      <c r="E88" s="276" t="s">
        <v>56</v>
      </c>
      <c r="F88" s="242">
        <v>30</v>
      </c>
      <c r="G88" s="31">
        <v>30</v>
      </c>
      <c r="H88" s="277">
        <f t="shared" si="15"/>
        <v>75</v>
      </c>
      <c r="I88" s="278">
        <v>3</v>
      </c>
      <c r="J88" s="279"/>
      <c r="K88" s="280"/>
      <c r="L88" s="281"/>
      <c r="M88" s="116"/>
      <c r="N88" s="12"/>
      <c r="O88" s="117"/>
      <c r="P88" s="46"/>
      <c r="Q88" s="12"/>
      <c r="R88" s="47"/>
      <c r="S88" s="116"/>
      <c r="T88" s="12"/>
      <c r="U88" s="117"/>
      <c r="V88" s="46"/>
      <c r="W88" s="12">
        <v>30</v>
      </c>
      <c r="X88" s="47">
        <v>3</v>
      </c>
      <c r="Y88" s="116"/>
      <c r="Z88" s="12"/>
      <c r="AA88" s="118"/>
      <c r="AB88" s="17"/>
      <c r="AC88" s="17"/>
      <c r="AD88" s="17"/>
      <c r="AE88" s="15"/>
      <c r="AF88" s="15"/>
      <c r="AG88" s="15"/>
    </row>
    <row r="89" spans="1:33" s="5" customFormat="1" ht="15" customHeight="1">
      <c r="A89" s="85">
        <v>38</v>
      </c>
      <c r="B89" s="23" t="s">
        <v>124</v>
      </c>
      <c r="C89" s="275" t="s">
        <v>95</v>
      </c>
      <c r="D89" s="275" t="s">
        <v>49</v>
      </c>
      <c r="E89" s="282" t="s">
        <v>56</v>
      </c>
      <c r="F89" s="242">
        <v>30</v>
      </c>
      <c r="G89" s="31">
        <v>30</v>
      </c>
      <c r="H89" s="277">
        <f t="shared" si="15"/>
        <v>100</v>
      </c>
      <c r="I89" s="278">
        <v>4</v>
      </c>
      <c r="J89" s="283"/>
      <c r="K89" s="275"/>
      <c r="L89" s="284"/>
      <c r="M89" s="116"/>
      <c r="N89" s="12"/>
      <c r="O89" s="117"/>
      <c r="P89" s="46"/>
      <c r="Q89" s="12"/>
      <c r="R89" s="47"/>
      <c r="S89" s="116"/>
      <c r="T89" s="12"/>
      <c r="U89" s="117"/>
      <c r="V89" s="46"/>
      <c r="W89" s="12">
        <v>30</v>
      </c>
      <c r="X89" s="47">
        <v>4</v>
      </c>
      <c r="Y89" s="116"/>
      <c r="Z89" s="12"/>
      <c r="AA89" s="118"/>
      <c r="AB89" s="17"/>
      <c r="AC89" s="17"/>
      <c r="AD89" s="17"/>
      <c r="AE89" s="15"/>
      <c r="AF89" s="15"/>
      <c r="AG89" s="15"/>
    </row>
    <row r="90" spans="1:33" s="5" customFormat="1" ht="15" customHeight="1">
      <c r="A90" s="85">
        <v>39</v>
      </c>
      <c r="B90" s="23" t="s">
        <v>125</v>
      </c>
      <c r="C90" s="275" t="s">
        <v>95</v>
      </c>
      <c r="D90" s="275" t="s">
        <v>49</v>
      </c>
      <c r="E90" s="282" t="s">
        <v>50</v>
      </c>
      <c r="F90" s="242">
        <v>16</v>
      </c>
      <c r="G90" s="31">
        <v>0</v>
      </c>
      <c r="H90" s="277">
        <f t="shared" si="15"/>
        <v>50</v>
      </c>
      <c r="I90" s="278">
        <v>2</v>
      </c>
      <c r="J90" s="283"/>
      <c r="K90" s="275"/>
      <c r="L90" s="284"/>
      <c r="M90" s="116"/>
      <c r="N90" s="12"/>
      <c r="O90" s="117"/>
      <c r="P90" s="46"/>
      <c r="Q90" s="12"/>
      <c r="R90" s="47"/>
      <c r="S90" s="116">
        <v>16</v>
      </c>
      <c r="T90" s="12"/>
      <c r="U90" s="117">
        <v>2</v>
      </c>
      <c r="V90" s="46"/>
      <c r="W90" s="12"/>
      <c r="X90" s="47"/>
      <c r="Y90" s="116"/>
      <c r="Z90" s="12"/>
      <c r="AA90" s="118"/>
      <c r="AB90" s="17"/>
      <c r="AC90" s="17"/>
      <c r="AD90" s="17"/>
      <c r="AE90" s="15"/>
      <c r="AF90" s="15"/>
      <c r="AG90" s="15"/>
    </row>
    <row r="91" spans="1:33" s="5" customFormat="1" ht="15" customHeight="1">
      <c r="A91" s="85">
        <v>40</v>
      </c>
      <c r="B91" s="23" t="s">
        <v>126</v>
      </c>
      <c r="C91" s="275" t="s">
        <v>95</v>
      </c>
      <c r="D91" s="275" t="s">
        <v>49</v>
      </c>
      <c r="E91" s="282" t="s">
        <v>56</v>
      </c>
      <c r="F91" s="242">
        <v>30</v>
      </c>
      <c r="G91" s="31">
        <v>30</v>
      </c>
      <c r="H91" s="277">
        <f t="shared" si="15"/>
        <v>75</v>
      </c>
      <c r="I91" s="278">
        <v>3</v>
      </c>
      <c r="J91" s="283"/>
      <c r="K91" s="275"/>
      <c r="L91" s="284"/>
      <c r="M91" s="116"/>
      <c r="N91" s="12"/>
      <c r="O91" s="117"/>
      <c r="P91" s="46"/>
      <c r="Q91" s="12"/>
      <c r="R91" s="47"/>
      <c r="S91" s="116"/>
      <c r="T91" s="12"/>
      <c r="U91" s="117"/>
      <c r="V91" s="46"/>
      <c r="W91" s="12">
        <v>30</v>
      </c>
      <c r="X91" s="47">
        <v>3</v>
      </c>
      <c r="Y91" s="116"/>
      <c r="Z91" s="12"/>
      <c r="AA91" s="118"/>
      <c r="AB91" s="17"/>
      <c r="AC91" s="17"/>
      <c r="AD91" s="17"/>
      <c r="AE91" s="15"/>
      <c r="AF91" s="15"/>
      <c r="AG91" s="15"/>
    </row>
    <row r="92" spans="1:33" s="5" customFormat="1" ht="15" customHeight="1">
      <c r="A92" s="85">
        <v>41</v>
      </c>
      <c r="B92" s="23" t="s">
        <v>127</v>
      </c>
      <c r="C92" s="275" t="s">
        <v>95</v>
      </c>
      <c r="D92" s="275" t="s">
        <v>49</v>
      </c>
      <c r="E92" s="282" t="s">
        <v>56</v>
      </c>
      <c r="F92" s="242">
        <v>14</v>
      </c>
      <c r="G92" s="31">
        <v>14</v>
      </c>
      <c r="H92" s="277">
        <f t="shared" si="15"/>
        <v>50</v>
      </c>
      <c r="I92" s="278">
        <v>2</v>
      </c>
      <c r="J92" s="283"/>
      <c r="K92" s="275"/>
      <c r="L92" s="284"/>
      <c r="M92" s="116"/>
      <c r="N92" s="12"/>
      <c r="O92" s="117"/>
      <c r="P92" s="46"/>
      <c r="Q92" s="12"/>
      <c r="R92" s="47"/>
      <c r="S92" s="116"/>
      <c r="T92" s="12"/>
      <c r="U92" s="117"/>
      <c r="V92" s="46"/>
      <c r="W92" s="12"/>
      <c r="X92" s="47"/>
      <c r="Y92" s="116"/>
      <c r="Z92" s="12">
        <v>14</v>
      </c>
      <c r="AA92" s="118">
        <v>2</v>
      </c>
      <c r="AB92" s="17"/>
      <c r="AC92" s="17"/>
      <c r="AD92" s="17"/>
      <c r="AE92" s="15"/>
      <c r="AF92" s="15"/>
      <c r="AG92" s="15"/>
    </row>
    <row r="93" spans="1:33" s="5" customFormat="1" ht="15" customHeight="1">
      <c r="A93" s="85">
        <v>42</v>
      </c>
      <c r="B93" s="23" t="s">
        <v>150</v>
      </c>
      <c r="C93" s="275" t="s">
        <v>95</v>
      </c>
      <c r="D93" s="275" t="s">
        <v>49</v>
      </c>
      <c r="E93" s="282" t="s">
        <v>45</v>
      </c>
      <c r="F93" s="242">
        <v>30</v>
      </c>
      <c r="G93" s="31">
        <v>30</v>
      </c>
      <c r="H93" s="277">
        <f t="shared" si="15"/>
        <v>75</v>
      </c>
      <c r="I93" s="278">
        <v>3</v>
      </c>
      <c r="J93" s="283"/>
      <c r="K93" s="275"/>
      <c r="L93" s="284"/>
      <c r="M93" s="116"/>
      <c r="N93" s="12"/>
      <c r="O93" s="117"/>
      <c r="P93" s="46"/>
      <c r="Q93" s="12"/>
      <c r="R93" s="47"/>
      <c r="S93" s="116"/>
      <c r="T93" s="12"/>
      <c r="U93" s="117"/>
      <c r="V93" s="46"/>
      <c r="W93" s="12"/>
      <c r="X93" s="47"/>
      <c r="Y93" s="116"/>
      <c r="Z93" s="12">
        <v>30</v>
      </c>
      <c r="AA93" s="118">
        <v>3</v>
      </c>
      <c r="AB93" s="17"/>
      <c r="AC93" s="17"/>
      <c r="AD93" s="17"/>
      <c r="AE93" s="15"/>
      <c r="AF93" s="15"/>
      <c r="AG93" s="15"/>
    </row>
    <row r="94" spans="1:33" s="5" customFormat="1" ht="15" customHeight="1">
      <c r="A94" s="85">
        <v>43</v>
      </c>
      <c r="B94" s="23" t="s">
        <v>105</v>
      </c>
      <c r="C94" s="275" t="s">
        <v>95</v>
      </c>
      <c r="D94" s="275" t="s">
        <v>49</v>
      </c>
      <c r="E94" s="282" t="s">
        <v>51</v>
      </c>
      <c r="F94" s="242">
        <v>30</v>
      </c>
      <c r="G94" s="31">
        <v>30</v>
      </c>
      <c r="H94" s="277">
        <f t="shared" si="15"/>
        <v>50</v>
      </c>
      <c r="I94" s="278">
        <v>2</v>
      </c>
      <c r="J94" s="283"/>
      <c r="K94" s="275"/>
      <c r="L94" s="284"/>
      <c r="M94" s="116"/>
      <c r="N94" s="12"/>
      <c r="O94" s="117"/>
      <c r="P94" s="46"/>
      <c r="Q94" s="12"/>
      <c r="R94" s="47"/>
      <c r="S94" s="116"/>
      <c r="T94" s="12"/>
      <c r="U94" s="117"/>
      <c r="V94" s="46"/>
      <c r="W94" s="12">
        <v>30</v>
      </c>
      <c r="X94" s="47">
        <v>2</v>
      </c>
      <c r="Y94" s="116"/>
      <c r="Z94" s="12"/>
      <c r="AA94" s="118"/>
      <c r="AB94" s="17"/>
      <c r="AC94" s="17"/>
      <c r="AD94" s="17"/>
      <c r="AE94" s="15"/>
      <c r="AF94" s="15"/>
      <c r="AG94" s="15"/>
    </row>
    <row r="95" spans="1:33" s="5" customFormat="1" ht="15" customHeight="1" thickBot="1">
      <c r="A95" s="85">
        <v>44</v>
      </c>
      <c r="B95" s="23" t="s">
        <v>71</v>
      </c>
      <c r="C95" s="275" t="s">
        <v>95</v>
      </c>
      <c r="D95" s="275" t="s">
        <v>49</v>
      </c>
      <c r="E95" s="282" t="s">
        <v>88</v>
      </c>
      <c r="F95" s="242">
        <v>60</v>
      </c>
      <c r="G95" s="31">
        <v>30</v>
      </c>
      <c r="H95" s="277">
        <f t="shared" si="15"/>
        <v>150</v>
      </c>
      <c r="I95" s="278">
        <v>6</v>
      </c>
      <c r="J95" s="283"/>
      <c r="K95" s="275"/>
      <c r="L95" s="284"/>
      <c r="M95" s="116"/>
      <c r="N95" s="12"/>
      <c r="O95" s="117"/>
      <c r="P95" s="46">
        <v>30</v>
      </c>
      <c r="Q95" s="12">
        <v>30</v>
      </c>
      <c r="R95" s="47">
        <v>6</v>
      </c>
      <c r="S95" s="116"/>
      <c r="T95" s="12"/>
      <c r="U95" s="117"/>
      <c r="V95" s="46"/>
      <c r="W95" s="12"/>
      <c r="X95" s="47"/>
      <c r="Y95" s="152"/>
      <c r="Z95" s="44"/>
      <c r="AA95" s="155"/>
      <c r="AB95" s="17"/>
      <c r="AC95" s="17"/>
      <c r="AD95" s="17"/>
      <c r="AE95" s="15"/>
      <c r="AF95" s="15"/>
      <c r="AG95" s="15"/>
    </row>
    <row r="96" spans="1:33" s="5" customFormat="1" ht="15.95" customHeight="1" thickTop="1" thickBot="1">
      <c r="A96" s="334" t="s">
        <v>111</v>
      </c>
      <c r="B96" s="335"/>
      <c r="C96" s="167">
        <f t="shared" ref="C96:O96" si="16">SUM(C97:C117)</f>
        <v>0</v>
      </c>
      <c r="D96" s="167">
        <f t="shared" si="16"/>
        <v>0</v>
      </c>
      <c r="E96" s="167">
        <f t="shared" si="16"/>
        <v>0</v>
      </c>
      <c r="F96" s="56">
        <f>SUM(F97:F117)</f>
        <v>634</v>
      </c>
      <c r="G96" s="166">
        <f>SUM(G97:G117)</f>
        <v>418</v>
      </c>
      <c r="H96" s="166">
        <f>SUM(H97:H117)</f>
        <v>1675</v>
      </c>
      <c r="I96" s="171">
        <f>SUM(I97:I117)</f>
        <v>67</v>
      </c>
      <c r="J96" s="170">
        <f t="shared" si="16"/>
        <v>0</v>
      </c>
      <c r="K96" s="166">
        <f t="shared" si="16"/>
        <v>0</v>
      </c>
      <c r="L96" s="169">
        <f t="shared" si="16"/>
        <v>0</v>
      </c>
      <c r="M96" s="168">
        <f t="shared" si="16"/>
        <v>0</v>
      </c>
      <c r="N96" s="166">
        <f t="shared" si="16"/>
        <v>0</v>
      </c>
      <c r="O96" s="169">
        <f t="shared" si="16"/>
        <v>0</v>
      </c>
      <c r="P96" s="170">
        <f t="shared" ref="P96:AA96" si="17">SUM(P97:P117)</f>
        <v>74</v>
      </c>
      <c r="Q96" s="166">
        <f t="shared" si="17"/>
        <v>60</v>
      </c>
      <c r="R96" s="167">
        <f t="shared" si="17"/>
        <v>16</v>
      </c>
      <c r="S96" s="168">
        <f t="shared" si="17"/>
        <v>78</v>
      </c>
      <c r="T96" s="166">
        <f t="shared" si="17"/>
        <v>74</v>
      </c>
      <c r="U96" s="169">
        <f t="shared" si="17"/>
        <v>14</v>
      </c>
      <c r="V96" s="170">
        <f t="shared" si="17"/>
        <v>16</v>
      </c>
      <c r="W96" s="166">
        <f t="shared" si="17"/>
        <v>134</v>
      </c>
      <c r="X96" s="167">
        <f t="shared" si="17"/>
        <v>15</v>
      </c>
      <c r="Y96" s="168">
        <f t="shared" si="17"/>
        <v>48</v>
      </c>
      <c r="Z96" s="166">
        <f t="shared" si="17"/>
        <v>150</v>
      </c>
      <c r="AA96" s="171">
        <f t="shared" si="17"/>
        <v>22</v>
      </c>
      <c r="AB96" s="17"/>
      <c r="AC96" s="17"/>
      <c r="AD96" s="17"/>
      <c r="AE96" s="15"/>
      <c r="AF96" s="15"/>
      <c r="AG96" s="15"/>
    </row>
    <row r="97" spans="1:33" s="5" customFormat="1" ht="15" customHeight="1" thickTop="1">
      <c r="A97" s="263">
        <v>25</v>
      </c>
      <c r="B97" s="58" t="s">
        <v>71</v>
      </c>
      <c r="C97" s="10" t="s">
        <v>95</v>
      </c>
      <c r="D97" s="10" t="s">
        <v>49</v>
      </c>
      <c r="E97" s="265" t="s">
        <v>88</v>
      </c>
      <c r="F97" s="240">
        <v>60</v>
      </c>
      <c r="G97" s="178">
        <v>30</v>
      </c>
      <c r="H97" s="179">
        <f>SUM(I97*25)</f>
        <v>150</v>
      </c>
      <c r="I97" s="241">
        <v>6</v>
      </c>
      <c r="J97" s="285"/>
      <c r="K97" s="286"/>
      <c r="L97" s="287"/>
      <c r="M97" s="157"/>
      <c r="N97" s="156"/>
      <c r="O97" s="158"/>
      <c r="P97" s="159">
        <v>30</v>
      </c>
      <c r="Q97" s="156">
        <v>30</v>
      </c>
      <c r="R97" s="160">
        <v>6</v>
      </c>
      <c r="S97" s="157"/>
      <c r="T97" s="156"/>
      <c r="U97" s="158"/>
      <c r="V97" s="159"/>
      <c r="W97" s="156"/>
      <c r="X97" s="160"/>
      <c r="Y97" s="157"/>
      <c r="Z97" s="156"/>
      <c r="AA97" s="161"/>
      <c r="AB97" s="17"/>
      <c r="AC97" s="17"/>
      <c r="AD97" s="17"/>
      <c r="AE97" s="15"/>
      <c r="AF97" s="15"/>
      <c r="AG97" s="15"/>
    </row>
    <row r="98" spans="1:33" s="5" customFormat="1" ht="15" customHeight="1">
      <c r="A98" s="85">
        <v>26</v>
      </c>
      <c r="B98" s="23" t="s">
        <v>105</v>
      </c>
      <c r="C98" s="11" t="s">
        <v>95</v>
      </c>
      <c r="D98" s="11" t="s">
        <v>49</v>
      </c>
      <c r="E98" s="276" t="s">
        <v>51</v>
      </c>
      <c r="F98" s="242">
        <v>30</v>
      </c>
      <c r="G98" s="31">
        <v>30</v>
      </c>
      <c r="H98" s="165">
        <f>SUM(I98*25)</f>
        <v>50</v>
      </c>
      <c r="I98" s="243">
        <v>2</v>
      </c>
      <c r="J98" s="279"/>
      <c r="K98" s="280"/>
      <c r="L98" s="281"/>
      <c r="M98" s="136"/>
      <c r="N98" s="137"/>
      <c r="O98" s="138"/>
      <c r="P98" s="315"/>
      <c r="Q98" s="137"/>
      <c r="R98" s="314"/>
      <c r="S98" s="136"/>
      <c r="T98" s="137"/>
      <c r="U98" s="138"/>
      <c r="V98" s="315"/>
      <c r="W98" s="137">
        <v>30</v>
      </c>
      <c r="X98" s="314">
        <v>2</v>
      </c>
      <c r="Y98" s="136"/>
      <c r="Z98" s="137"/>
      <c r="AA98" s="164"/>
      <c r="AB98" s="17"/>
      <c r="AC98" s="17"/>
      <c r="AD98" s="17"/>
      <c r="AE98" s="15"/>
      <c r="AF98" s="15"/>
      <c r="AG98" s="15"/>
    </row>
    <row r="99" spans="1:33" s="5" customFormat="1" ht="15" customHeight="1">
      <c r="A99" s="85">
        <v>27</v>
      </c>
      <c r="B99" s="23" t="s">
        <v>128</v>
      </c>
      <c r="C99" s="11" t="s">
        <v>95</v>
      </c>
      <c r="D99" s="11" t="s">
        <v>49</v>
      </c>
      <c r="E99" s="276" t="s">
        <v>50</v>
      </c>
      <c r="F99" s="242">
        <v>14</v>
      </c>
      <c r="G99" s="31">
        <v>0</v>
      </c>
      <c r="H99" s="165">
        <f>SUM(I99*25)</f>
        <v>50</v>
      </c>
      <c r="I99" s="243">
        <v>2</v>
      </c>
      <c r="J99" s="279"/>
      <c r="K99" s="280"/>
      <c r="L99" s="281"/>
      <c r="M99" s="136"/>
      <c r="N99" s="137"/>
      <c r="O99" s="138"/>
      <c r="P99" s="315">
        <v>14</v>
      </c>
      <c r="Q99" s="137"/>
      <c r="R99" s="314">
        <v>2</v>
      </c>
      <c r="S99" s="136"/>
      <c r="T99" s="137"/>
      <c r="U99" s="138"/>
      <c r="V99" s="315"/>
      <c r="W99" s="137"/>
      <c r="X99" s="314"/>
      <c r="Y99" s="136"/>
      <c r="Z99" s="137"/>
      <c r="AA99" s="164"/>
      <c r="AB99" s="17"/>
      <c r="AC99" s="17"/>
      <c r="AD99" s="17"/>
      <c r="AE99" s="15"/>
      <c r="AF99" s="15"/>
      <c r="AG99" s="15"/>
    </row>
    <row r="100" spans="1:33" s="5" customFormat="1" ht="15" customHeight="1">
      <c r="A100" s="85">
        <v>28</v>
      </c>
      <c r="B100" s="23" t="s">
        <v>129</v>
      </c>
      <c r="C100" s="11" t="s">
        <v>95</v>
      </c>
      <c r="D100" s="11" t="s">
        <v>49</v>
      </c>
      <c r="E100" s="276" t="s">
        <v>50</v>
      </c>
      <c r="F100" s="242">
        <v>16</v>
      </c>
      <c r="G100" s="31">
        <v>0</v>
      </c>
      <c r="H100" s="165">
        <f t="shared" ref="H100:H117" si="18">SUM(I100*25)</f>
        <v>50</v>
      </c>
      <c r="I100" s="243">
        <v>2</v>
      </c>
      <c r="J100" s="279"/>
      <c r="K100" s="280"/>
      <c r="L100" s="281"/>
      <c r="M100" s="136"/>
      <c r="N100" s="137"/>
      <c r="O100" s="138"/>
      <c r="P100" s="46"/>
      <c r="Q100" s="12"/>
      <c r="R100" s="47"/>
      <c r="S100" s="116">
        <v>16</v>
      </c>
      <c r="T100" s="12"/>
      <c r="U100" s="117">
        <v>2</v>
      </c>
      <c r="V100" s="46"/>
      <c r="W100" s="12"/>
      <c r="X100" s="47"/>
      <c r="Y100" s="116"/>
      <c r="Z100" s="12"/>
      <c r="AA100" s="118"/>
      <c r="AB100" s="17"/>
      <c r="AC100" s="17"/>
      <c r="AD100" s="17"/>
      <c r="AE100" s="15"/>
      <c r="AF100" s="15"/>
      <c r="AG100" s="15"/>
    </row>
    <row r="101" spans="1:33" s="5" customFormat="1" ht="15" customHeight="1">
      <c r="A101" s="85">
        <v>29</v>
      </c>
      <c r="B101" s="23" t="s">
        <v>130</v>
      </c>
      <c r="C101" s="11" t="s">
        <v>95</v>
      </c>
      <c r="D101" s="11" t="s">
        <v>49</v>
      </c>
      <c r="E101" s="276" t="s">
        <v>50</v>
      </c>
      <c r="F101" s="242">
        <v>30</v>
      </c>
      <c r="G101" s="31">
        <v>0</v>
      </c>
      <c r="H101" s="165">
        <f t="shared" si="18"/>
        <v>50</v>
      </c>
      <c r="I101" s="243">
        <v>2</v>
      </c>
      <c r="J101" s="279"/>
      <c r="K101" s="280"/>
      <c r="L101" s="281"/>
      <c r="M101" s="136"/>
      <c r="N101" s="137"/>
      <c r="O101" s="138"/>
      <c r="P101" s="315"/>
      <c r="Q101" s="137"/>
      <c r="R101" s="314"/>
      <c r="S101" s="136">
        <v>30</v>
      </c>
      <c r="T101" s="137"/>
      <c r="U101" s="138">
        <v>2</v>
      </c>
      <c r="V101" s="315"/>
      <c r="W101" s="137"/>
      <c r="X101" s="314"/>
      <c r="Y101" s="136"/>
      <c r="Z101" s="137"/>
      <c r="AA101" s="164"/>
      <c r="AB101" s="17"/>
      <c r="AC101" s="17"/>
      <c r="AD101" s="17"/>
      <c r="AE101" s="15"/>
      <c r="AF101" s="15"/>
      <c r="AG101" s="15"/>
    </row>
    <row r="102" spans="1:33" s="5" customFormat="1" ht="15" customHeight="1">
      <c r="A102" s="85">
        <v>30</v>
      </c>
      <c r="B102" s="23" t="s">
        <v>131</v>
      </c>
      <c r="C102" s="11" t="s">
        <v>95</v>
      </c>
      <c r="D102" s="11" t="s">
        <v>49</v>
      </c>
      <c r="E102" s="276" t="s">
        <v>45</v>
      </c>
      <c r="F102" s="242">
        <v>30</v>
      </c>
      <c r="G102" s="31">
        <v>30</v>
      </c>
      <c r="H102" s="165">
        <f t="shared" si="18"/>
        <v>75</v>
      </c>
      <c r="I102" s="243">
        <v>3</v>
      </c>
      <c r="J102" s="279"/>
      <c r="K102" s="280"/>
      <c r="L102" s="281"/>
      <c r="M102" s="136"/>
      <c r="N102" s="137"/>
      <c r="O102" s="138"/>
      <c r="P102" s="46"/>
      <c r="Q102" s="12"/>
      <c r="R102" s="47"/>
      <c r="S102" s="116"/>
      <c r="T102" s="12"/>
      <c r="U102" s="117"/>
      <c r="V102" s="46"/>
      <c r="W102" s="12">
        <v>30</v>
      </c>
      <c r="X102" s="47">
        <v>3</v>
      </c>
      <c r="Y102" s="116"/>
      <c r="Z102" s="12"/>
      <c r="AA102" s="118"/>
      <c r="AB102" s="17"/>
      <c r="AC102" s="17"/>
      <c r="AD102" s="17"/>
      <c r="AE102" s="15"/>
      <c r="AF102" s="15"/>
      <c r="AG102" s="15"/>
    </row>
    <row r="103" spans="1:33" s="5" customFormat="1" ht="15" customHeight="1">
      <c r="A103" s="85">
        <v>31</v>
      </c>
      <c r="B103" s="23" t="s">
        <v>155</v>
      </c>
      <c r="C103" s="11" t="s">
        <v>95</v>
      </c>
      <c r="D103" s="11" t="s">
        <v>49</v>
      </c>
      <c r="E103" s="276" t="s">
        <v>88</v>
      </c>
      <c r="F103" s="242">
        <v>30</v>
      </c>
      <c r="G103" s="31">
        <v>16</v>
      </c>
      <c r="H103" s="165">
        <f t="shared" si="18"/>
        <v>100</v>
      </c>
      <c r="I103" s="243">
        <v>4</v>
      </c>
      <c r="J103" s="279"/>
      <c r="K103" s="280"/>
      <c r="L103" s="281"/>
      <c r="M103" s="136"/>
      <c r="N103" s="137"/>
      <c r="O103" s="138"/>
      <c r="P103" s="46">
        <v>14</v>
      </c>
      <c r="Q103" s="12">
        <v>16</v>
      </c>
      <c r="R103" s="47">
        <v>4</v>
      </c>
      <c r="S103" s="116"/>
      <c r="T103" s="12"/>
      <c r="U103" s="117"/>
      <c r="V103" s="46"/>
      <c r="W103" s="12"/>
      <c r="X103" s="47"/>
      <c r="Y103" s="116"/>
      <c r="Z103" s="12"/>
      <c r="AA103" s="118"/>
      <c r="AB103" s="17"/>
      <c r="AC103" s="17"/>
      <c r="AD103" s="17"/>
      <c r="AE103" s="15"/>
      <c r="AF103" s="15"/>
      <c r="AG103" s="15"/>
    </row>
    <row r="104" spans="1:33" s="5" customFormat="1" ht="15" customHeight="1">
      <c r="A104" s="85">
        <v>32</v>
      </c>
      <c r="B104" s="23" t="s">
        <v>153</v>
      </c>
      <c r="C104" s="11" t="s">
        <v>95</v>
      </c>
      <c r="D104" s="11" t="s">
        <v>49</v>
      </c>
      <c r="E104" s="276" t="s">
        <v>88</v>
      </c>
      <c r="F104" s="242">
        <v>46</v>
      </c>
      <c r="G104" s="31">
        <v>30</v>
      </c>
      <c r="H104" s="165">
        <f t="shared" si="18"/>
        <v>100</v>
      </c>
      <c r="I104" s="243">
        <v>4</v>
      </c>
      <c r="J104" s="279"/>
      <c r="K104" s="280"/>
      <c r="L104" s="281"/>
      <c r="M104" s="136"/>
      <c r="N104" s="137"/>
      <c r="O104" s="138"/>
      <c r="P104" s="46"/>
      <c r="Q104" s="12"/>
      <c r="R104" s="47"/>
      <c r="S104" s="116">
        <v>16</v>
      </c>
      <c r="T104" s="12">
        <v>30</v>
      </c>
      <c r="U104" s="117">
        <v>4</v>
      </c>
      <c r="V104" s="46"/>
      <c r="W104" s="12"/>
      <c r="X104" s="47"/>
      <c r="Y104" s="116"/>
      <c r="Z104" s="12"/>
      <c r="AA104" s="118"/>
      <c r="AB104" s="17"/>
      <c r="AC104" s="17"/>
      <c r="AD104" s="17"/>
      <c r="AE104" s="15"/>
      <c r="AF104" s="15"/>
      <c r="AG104" s="15"/>
    </row>
    <row r="105" spans="1:33" s="5" customFormat="1" ht="15" customHeight="1">
      <c r="A105" s="85">
        <v>33</v>
      </c>
      <c r="B105" s="23" t="s">
        <v>132</v>
      </c>
      <c r="C105" s="11" t="s">
        <v>95</v>
      </c>
      <c r="D105" s="11" t="s">
        <v>49</v>
      </c>
      <c r="E105" s="276" t="s">
        <v>56</v>
      </c>
      <c r="F105" s="242">
        <v>30</v>
      </c>
      <c r="G105" s="31">
        <v>30</v>
      </c>
      <c r="H105" s="165">
        <f t="shared" si="18"/>
        <v>75</v>
      </c>
      <c r="I105" s="243">
        <v>3</v>
      </c>
      <c r="J105" s="279"/>
      <c r="K105" s="280"/>
      <c r="L105" s="281"/>
      <c r="M105" s="136"/>
      <c r="N105" s="137"/>
      <c r="O105" s="138"/>
      <c r="P105" s="46"/>
      <c r="Q105" s="12"/>
      <c r="R105" s="47"/>
      <c r="S105" s="116"/>
      <c r="T105" s="12"/>
      <c r="U105" s="117"/>
      <c r="V105" s="46"/>
      <c r="W105" s="12">
        <v>30</v>
      </c>
      <c r="X105" s="47">
        <v>3</v>
      </c>
      <c r="Y105" s="116"/>
      <c r="Z105" s="12"/>
      <c r="AA105" s="118"/>
      <c r="AB105" s="17"/>
      <c r="AC105" s="17"/>
      <c r="AD105" s="17"/>
      <c r="AE105" s="15"/>
      <c r="AF105" s="15"/>
      <c r="AG105" s="15"/>
    </row>
    <row r="106" spans="1:33" s="5" customFormat="1" ht="15" customHeight="1">
      <c r="A106" s="85">
        <v>34</v>
      </c>
      <c r="B106" s="23" t="s">
        <v>133</v>
      </c>
      <c r="C106" s="11" t="s">
        <v>95</v>
      </c>
      <c r="D106" s="11" t="s">
        <v>49</v>
      </c>
      <c r="E106" s="276" t="s">
        <v>56</v>
      </c>
      <c r="F106" s="242">
        <v>30</v>
      </c>
      <c r="G106" s="31">
        <v>30</v>
      </c>
      <c r="H106" s="165">
        <f t="shared" si="18"/>
        <v>100</v>
      </c>
      <c r="I106" s="243">
        <v>4</v>
      </c>
      <c r="J106" s="279"/>
      <c r="K106" s="280"/>
      <c r="L106" s="281"/>
      <c r="M106" s="136"/>
      <c r="N106" s="137"/>
      <c r="O106" s="138"/>
      <c r="P106" s="46"/>
      <c r="Q106" s="12"/>
      <c r="R106" s="47"/>
      <c r="S106" s="116"/>
      <c r="T106" s="12"/>
      <c r="U106" s="117"/>
      <c r="V106" s="46"/>
      <c r="W106" s="12"/>
      <c r="X106" s="47"/>
      <c r="Y106" s="116"/>
      <c r="Z106" s="12">
        <v>30</v>
      </c>
      <c r="AA106" s="118">
        <v>4</v>
      </c>
      <c r="AB106" s="17"/>
      <c r="AC106" s="17"/>
      <c r="AD106" s="17"/>
      <c r="AE106" s="15"/>
      <c r="AF106" s="15"/>
      <c r="AG106" s="15"/>
    </row>
    <row r="107" spans="1:33" s="5" customFormat="1" ht="15" customHeight="1">
      <c r="A107" s="85">
        <v>35</v>
      </c>
      <c r="B107" s="23" t="s">
        <v>151</v>
      </c>
      <c r="C107" s="11" t="s">
        <v>95</v>
      </c>
      <c r="D107" s="11" t="s">
        <v>49</v>
      </c>
      <c r="E107" s="282" t="s">
        <v>88</v>
      </c>
      <c r="F107" s="288">
        <v>46</v>
      </c>
      <c r="G107" s="289">
        <v>30</v>
      </c>
      <c r="H107" s="165">
        <f t="shared" si="18"/>
        <v>125</v>
      </c>
      <c r="I107" s="290">
        <v>5</v>
      </c>
      <c r="J107" s="279"/>
      <c r="K107" s="280"/>
      <c r="L107" s="281"/>
      <c r="M107" s="136"/>
      <c r="N107" s="137"/>
      <c r="O107" s="138"/>
      <c r="P107" s="315"/>
      <c r="Q107" s="137"/>
      <c r="R107" s="314"/>
      <c r="S107" s="136"/>
      <c r="T107" s="137"/>
      <c r="U107" s="138"/>
      <c r="V107" s="315"/>
      <c r="W107" s="137"/>
      <c r="X107" s="314"/>
      <c r="Y107" s="136">
        <v>16</v>
      </c>
      <c r="Z107" s="137">
        <v>30</v>
      </c>
      <c r="AA107" s="164">
        <v>5</v>
      </c>
      <c r="AB107" s="17"/>
      <c r="AC107" s="17"/>
      <c r="AD107" s="17"/>
      <c r="AE107" s="15"/>
      <c r="AF107" s="15"/>
      <c r="AG107" s="15"/>
    </row>
    <row r="108" spans="1:33" s="5" customFormat="1" ht="15" customHeight="1">
      <c r="A108" s="85">
        <v>36</v>
      </c>
      <c r="B108" s="27" t="s">
        <v>134</v>
      </c>
      <c r="C108" s="11" t="s">
        <v>95</v>
      </c>
      <c r="D108" s="11" t="s">
        <v>49</v>
      </c>
      <c r="E108" s="282" t="s">
        <v>56</v>
      </c>
      <c r="F108" s="242">
        <v>30</v>
      </c>
      <c r="G108" s="31">
        <v>30</v>
      </c>
      <c r="H108" s="165">
        <f t="shared" si="18"/>
        <v>75</v>
      </c>
      <c r="I108" s="243">
        <v>3</v>
      </c>
      <c r="J108" s="279"/>
      <c r="K108" s="280"/>
      <c r="L108" s="281"/>
      <c r="M108" s="136"/>
      <c r="N108" s="137"/>
      <c r="O108" s="138"/>
      <c r="P108" s="46"/>
      <c r="Q108" s="46"/>
      <c r="R108" s="47"/>
      <c r="S108" s="116"/>
      <c r="T108" s="46"/>
      <c r="U108" s="117"/>
      <c r="V108" s="46"/>
      <c r="W108" s="46"/>
      <c r="X108" s="291"/>
      <c r="Y108" s="116"/>
      <c r="Z108" s="12">
        <v>30</v>
      </c>
      <c r="AA108" s="118">
        <v>3</v>
      </c>
      <c r="AB108" s="17"/>
      <c r="AC108" s="17"/>
      <c r="AD108" s="17"/>
      <c r="AE108" s="15"/>
      <c r="AF108" s="15"/>
      <c r="AG108" s="15"/>
    </row>
    <row r="109" spans="1:33" s="5" customFormat="1" ht="15" customHeight="1">
      <c r="A109" s="85">
        <v>37</v>
      </c>
      <c r="B109" s="30" t="s">
        <v>135</v>
      </c>
      <c r="C109" s="11" t="s">
        <v>95</v>
      </c>
      <c r="D109" s="11" t="s">
        <v>49</v>
      </c>
      <c r="E109" s="276" t="s">
        <v>88</v>
      </c>
      <c r="F109" s="242">
        <v>30</v>
      </c>
      <c r="G109" s="31">
        <v>14</v>
      </c>
      <c r="H109" s="165">
        <f t="shared" si="18"/>
        <v>100</v>
      </c>
      <c r="I109" s="243">
        <v>4</v>
      </c>
      <c r="J109" s="279"/>
      <c r="K109" s="280"/>
      <c r="L109" s="281"/>
      <c r="M109" s="136"/>
      <c r="N109" s="137"/>
      <c r="O109" s="138"/>
      <c r="P109" s="46"/>
      <c r="Q109" s="46"/>
      <c r="R109" s="47"/>
      <c r="S109" s="116"/>
      <c r="T109" s="46"/>
      <c r="U109" s="117"/>
      <c r="V109" s="46">
        <v>16</v>
      </c>
      <c r="W109" s="46">
        <v>14</v>
      </c>
      <c r="X109" s="291">
        <v>4</v>
      </c>
      <c r="Y109" s="116"/>
      <c r="Z109" s="12"/>
      <c r="AA109" s="118"/>
      <c r="AB109" s="17"/>
      <c r="AC109" s="17"/>
      <c r="AD109" s="17"/>
      <c r="AE109" s="15"/>
      <c r="AF109" s="15"/>
      <c r="AG109" s="15"/>
    </row>
    <row r="110" spans="1:33" s="5" customFormat="1" ht="15" customHeight="1">
      <c r="A110" s="85">
        <v>38</v>
      </c>
      <c r="B110" s="30" t="s">
        <v>136</v>
      </c>
      <c r="C110" s="11" t="s">
        <v>95</v>
      </c>
      <c r="D110" s="11" t="s">
        <v>49</v>
      </c>
      <c r="E110" s="42" t="s">
        <v>88</v>
      </c>
      <c r="F110" s="242">
        <v>30</v>
      </c>
      <c r="G110" s="31">
        <v>14</v>
      </c>
      <c r="H110" s="165">
        <f t="shared" si="18"/>
        <v>100</v>
      </c>
      <c r="I110" s="243">
        <v>4</v>
      </c>
      <c r="J110" s="279"/>
      <c r="K110" s="280"/>
      <c r="L110" s="281"/>
      <c r="M110" s="136"/>
      <c r="N110" s="137"/>
      <c r="O110" s="138"/>
      <c r="P110" s="46">
        <v>16</v>
      </c>
      <c r="Q110" s="46">
        <v>14</v>
      </c>
      <c r="R110" s="47">
        <v>4</v>
      </c>
      <c r="S110" s="116"/>
      <c r="T110" s="46"/>
      <c r="U110" s="117"/>
      <c r="V110" s="46"/>
      <c r="W110" s="46"/>
      <c r="X110" s="291"/>
      <c r="Y110" s="116"/>
      <c r="Z110" s="12"/>
      <c r="AA110" s="118"/>
      <c r="AB110" s="17"/>
      <c r="AC110" s="17"/>
      <c r="AD110" s="17"/>
      <c r="AE110" s="15"/>
      <c r="AF110" s="15"/>
      <c r="AG110" s="15"/>
    </row>
    <row r="111" spans="1:33" s="4" customFormat="1" ht="15" customHeight="1">
      <c r="A111" s="85">
        <v>39</v>
      </c>
      <c r="B111" s="30" t="s">
        <v>152</v>
      </c>
      <c r="C111" s="11" t="s">
        <v>95</v>
      </c>
      <c r="D111" s="11" t="s">
        <v>49</v>
      </c>
      <c r="E111" s="42" t="s">
        <v>88</v>
      </c>
      <c r="F111" s="242">
        <v>30</v>
      </c>
      <c r="G111" s="31">
        <v>14</v>
      </c>
      <c r="H111" s="165">
        <f t="shared" si="18"/>
        <v>75</v>
      </c>
      <c r="I111" s="243">
        <v>3</v>
      </c>
      <c r="J111" s="279"/>
      <c r="K111" s="280"/>
      <c r="L111" s="281"/>
      <c r="M111" s="136"/>
      <c r="N111" s="137"/>
      <c r="O111" s="138"/>
      <c r="P111" s="46"/>
      <c r="Q111" s="46"/>
      <c r="R111" s="47"/>
      <c r="S111" s="116">
        <v>16</v>
      </c>
      <c r="T111" s="46">
        <v>14</v>
      </c>
      <c r="U111" s="117">
        <v>3</v>
      </c>
      <c r="V111" s="46"/>
      <c r="W111" s="46"/>
      <c r="X111" s="291"/>
      <c r="Y111" s="116"/>
      <c r="Z111" s="12"/>
      <c r="AA111" s="118"/>
      <c r="AB111" s="29"/>
      <c r="AC111" s="29"/>
      <c r="AD111" s="29"/>
      <c r="AE111" s="14"/>
      <c r="AF111" s="14"/>
      <c r="AG111" s="14"/>
    </row>
    <row r="112" spans="1:33" s="5" customFormat="1" ht="15" customHeight="1">
      <c r="A112" s="85">
        <v>40</v>
      </c>
      <c r="B112" s="30" t="s">
        <v>154</v>
      </c>
      <c r="C112" s="11" t="s">
        <v>95</v>
      </c>
      <c r="D112" s="11" t="s">
        <v>49</v>
      </c>
      <c r="E112" s="42" t="s">
        <v>56</v>
      </c>
      <c r="F112" s="242">
        <v>30</v>
      </c>
      <c r="G112" s="31">
        <v>30</v>
      </c>
      <c r="H112" s="165">
        <f t="shared" si="18"/>
        <v>75</v>
      </c>
      <c r="I112" s="243">
        <v>3</v>
      </c>
      <c r="J112" s="279"/>
      <c r="K112" s="280"/>
      <c r="L112" s="281"/>
      <c r="M112" s="136"/>
      <c r="N112" s="137"/>
      <c r="O112" s="138"/>
      <c r="P112" s="46"/>
      <c r="Q112" s="46"/>
      <c r="R112" s="47"/>
      <c r="S112" s="116"/>
      <c r="T112" s="46"/>
      <c r="U112" s="117"/>
      <c r="V112" s="46"/>
      <c r="W112" s="46">
        <v>30</v>
      </c>
      <c r="X112" s="291">
        <v>3</v>
      </c>
      <c r="Y112" s="116"/>
      <c r="Z112" s="12"/>
      <c r="AA112" s="118"/>
      <c r="AB112" s="17"/>
      <c r="AC112" s="17"/>
      <c r="AD112" s="17"/>
      <c r="AE112" s="15"/>
      <c r="AF112" s="15"/>
      <c r="AG112" s="15"/>
    </row>
    <row r="113" spans="1:33" s="5" customFormat="1" ht="15" customHeight="1">
      <c r="A113" s="85">
        <v>41</v>
      </c>
      <c r="B113" s="30" t="s">
        <v>137</v>
      </c>
      <c r="C113" s="11" t="s">
        <v>95</v>
      </c>
      <c r="D113" s="11" t="s">
        <v>49</v>
      </c>
      <c r="E113" s="42" t="s">
        <v>50</v>
      </c>
      <c r="F113" s="242">
        <v>16</v>
      </c>
      <c r="G113" s="31">
        <v>0</v>
      </c>
      <c r="H113" s="165">
        <f t="shared" si="18"/>
        <v>50</v>
      </c>
      <c r="I113" s="243">
        <v>2</v>
      </c>
      <c r="J113" s="283"/>
      <c r="K113" s="275"/>
      <c r="L113" s="284"/>
      <c r="M113" s="136"/>
      <c r="N113" s="137"/>
      <c r="O113" s="138"/>
      <c r="P113" s="46"/>
      <c r="Q113" s="46"/>
      <c r="R113" s="47"/>
      <c r="S113" s="116"/>
      <c r="T113" s="46"/>
      <c r="U113" s="117"/>
      <c r="V113" s="46"/>
      <c r="W113" s="46"/>
      <c r="X113" s="291"/>
      <c r="Y113" s="116">
        <v>16</v>
      </c>
      <c r="Z113" s="12"/>
      <c r="AA113" s="118">
        <v>2</v>
      </c>
      <c r="AB113" s="17"/>
      <c r="AC113" s="17"/>
      <c r="AD113" s="17"/>
      <c r="AE113" s="15"/>
      <c r="AF113" s="15"/>
      <c r="AG113" s="15"/>
    </row>
    <row r="114" spans="1:33" s="5" customFormat="1" ht="15" customHeight="1">
      <c r="A114" s="85">
        <v>42</v>
      </c>
      <c r="B114" s="30" t="s">
        <v>138</v>
      </c>
      <c r="C114" s="11" t="s">
        <v>95</v>
      </c>
      <c r="D114" s="11" t="s">
        <v>49</v>
      </c>
      <c r="E114" s="42" t="s">
        <v>56</v>
      </c>
      <c r="F114" s="242">
        <v>30</v>
      </c>
      <c r="G114" s="31">
        <v>30</v>
      </c>
      <c r="H114" s="165">
        <f t="shared" si="18"/>
        <v>75</v>
      </c>
      <c r="I114" s="243">
        <v>3</v>
      </c>
      <c r="J114" s="283"/>
      <c r="K114" s="275"/>
      <c r="L114" s="284"/>
      <c r="M114" s="136"/>
      <c r="N114" s="137"/>
      <c r="O114" s="138"/>
      <c r="P114" s="46"/>
      <c r="Q114" s="46"/>
      <c r="R114" s="47"/>
      <c r="S114" s="116"/>
      <c r="T114" s="46"/>
      <c r="U114" s="117"/>
      <c r="V114" s="46"/>
      <c r="W114" s="46"/>
      <c r="X114" s="291"/>
      <c r="Y114" s="116"/>
      <c r="Z114" s="12">
        <v>30</v>
      </c>
      <c r="AA114" s="118">
        <v>3</v>
      </c>
      <c r="AB114" s="17"/>
      <c r="AC114" s="17"/>
      <c r="AD114" s="17"/>
      <c r="AE114" s="15"/>
      <c r="AF114" s="15"/>
      <c r="AG114" s="15"/>
    </row>
    <row r="115" spans="1:33" s="5" customFormat="1" ht="15" customHeight="1">
      <c r="A115" s="87">
        <v>43</v>
      </c>
      <c r="B115" s="30" t="s">
        <v>139</v>
      </c>
      <c r="C115" s="11" t="s">
        <v>95</v>
      </c>
      <c r="D115" s="11" t="s">
        <v>49</v>
      </c>
      <c r="E115" s="42" t="s">
        <v>51</v>
      </c>
      <c r="F115" s="242">
        <v>30</v>
      </c>
      <c r="G115" s="31">
        <v>30</v>
      </c>
      <c r="H115" s="165">
        <f t="shared" si="18"/>
        <v>75</v>
      </c>
      <c r="I115" s="243">
        <v>3</v>
      </c>
      <c r="J115" s="283"/>
      <c r="K115" s="275"/>
      <c r="L115" s="284"/>
      <c r="M115" s="136"/>
      <c r="N115" s="137"/>
      <c r="O115" s="138"/>
      <c r="P115" s="46"/>
      <c r="Q115" s="46"/>
      <c r="R115" s="47"/>
      <c r="S115" s="116"/>
      <c r="T115" s="46"/>
      <c r="U115" s="117"/>
      <c r="V115" s="46"/>
      <c r="W115" s="46"/>
      <c r="X115" s="291"/>
      <c r="Y115" s="116"/>
      <c r="Z115" s="12">
        <v>30</v>
      </c>
      <c r="AA115" s="118">
        <v>3</v>
      </c>
      <c r="AB115" s="17"/>
      <c r="AC115" s="17"/>
      <c r="AD115" s="17"/>
      <c r="AE115" s="15"/>
      <c r="AF115" s="15"/>
      <c r="AG115" s="15"/>
    </row>
    <row r="116" spans="1:33" s="5" customFormat="1" ht="15" customHeight="1">
      <c r="A116" s="87">
        <v>44</v>
      </c>
      <c r="B116" s="436" t="s">
        <v>74</v>
      </c>
      <c r="C116" s="437" t="s">
        <v>95</v>
      </c>
      <c r="D116" s="437" t="s">
        <v>49</v>
      </c>
      <c r="E116" s="438" t="s">
        <v>56</v>
      </c>
      <c r="F116" s="244">
        <v>30</v>
      </c>
      <c r="G116" s="113">
        <v>30</v>
      </c>
      <c r="H116" s="321">
        <v>75</v>
      </c>
      <c r="I116" s="245">
        <v>3</v>
      </c>
      <c r="J116" s="307"/>
      <c r="K116" s="308"/>
      <c r="L116" s="284"/>
      <c r="M116" s="136"/>
      <c r="N116" s="309"/>
      <c r="O116" s="138"/>
      <c r="P116" s="320"/>
      <c r="Q116" s="320"/>
      <c r="R116" s="319"/>
      <c r="S116" s="116"/>
      <c r="T116" s="320">
        <v>30</v>
      </c>
      <c r="U116" s="117">
        <v>3</v>
      </c>
      <c r="V116" s="320"/>
      <c r="W116" s="320"/>
      <c r="X116" s="291"/>
      <c r="Y116" s="152"/>
      <c r="Z116" s="44"/>
      <c r="AA116" s="155"/>
      <c r="AB116" s="17"/>
      <c r="AC116" s="17"/>
      <c r="AD116" s="17"/>
      <c r="AE116" s="15"/>
      <c r="AF116" s="15"/>
      <c r="AG116" s="15"/>
    </row>
    <row r="117" spans="1:33" s="4" customFormat="1" ht="15" customHeight="1" thickBot="1">
      <c r="A117" s="292">
        <v>45</v>
      </c>
      <c r="B117" s="30" t="s">
        <v>140</v>
      </c>
      <c r="C117" s="11" t="s">
        <v>95</v>
      </c>
      <c r="D117" s="11" t="s">
        <v>49</v>
      </c>
      <c r="E117" s="42" t="s">
        <v>50</v>
      </c>
      <c r="F117" s="293">
        <v>16</v>
      </c>
      <c r="G117" s="294">
        <v>0</v>
      </c>
      <c r="H117" s="165">
        <f t="shared" si="18"/>
        <v>50</v>
      </c>
      <c r="I117" s="295">
        <v>2</v>
      </c>
      <c r="J117" s="283"/>
      <c r="K117" s="275"/>
      <c r="L117" s="284"/>
      <c r="M117" s="136"/>
      <c r="N117" s="137"/>
      <c r="O117" s="138"/>
      <c r="P117" s="46"/>
      <c r="Q117" s="46"/>
      <c r="R117" s="47"/>
      <c r="S117" s="116"/>
      <c r="T117" s="46"/>
      <c r="U117" s="117"/>
      <c r="V117" s="46"/>
      <c r="W117" s="46"/>
      <c r="X117" s="291"/>
      <c r="Y117" s="152">
        <v>16</v>
      </c>
      <c r="Z117" s="44"/>
      <c r="AA117" s="155">
        <v>2</v>
      </c>
      <c r="AB117" s="29"/>
      <c r="AC117" s="29"/>
      <c r="AD117" s="29"/>
      <c r="AE117" s="14"/>
      <c r="AF117" s="14"/>
      <c r="AG117" s="14"/>
    </row>
    <row r="118" spans="1:33" s="6" customFormat="1" ht="15.95" customHeight="1" thickTop="1" thickBot="1">
      <c r="A118" s="410" t="s">
        <v>57</v>
      </c>
      <c r="B118" s="411"/>
      <c r="C118" s="411"/>
      <c r="D118" s="411"/>
      <c r="E118" s="411"/>
      <c r="F118" s="100">
        <f>SUM(F120+F121+F122)</f>
        <v>158</v>
      </c>
      <c r="G118" s="50">
        <f>SUM(G120:G122)</f>
        <v>158</v>
      </c>
      <c r="H118" s="50">
        <f>SUM(H120:H122)</f>
        <v>270</v>
      </c>
      <c r="I118" s="55">
        <f>SUM(I120:I122)</f>
        <v>10</v>
      </c>
      <c r="J118" s="54">
        <f>SUM(J119)</f>
        <v>0</v>
      </c>
      <c r="K118" s="50">
        <f t="shared" ref="K118:AA118" si="19">SUM(K120:K122)</f>
        <v>0</v>
      </c>
      <c r="L118" s="53">
        <f t="shared" si="19"/>
        <v>0</v>
      </c>
      <c r="M118" s="52">
        <f t="shared" si="19"/>
        <v>0</v>
      </c>
      <c r="N118" s="50">
        <f t="shared" si="19"/>
        <v>0</v>
      </c>
      <c r="O118" s="53">
        <f t="shared" si="19"/>
        <v>0</v>
      </c>
      <c r="P118" s="52">
        <f t="shared" si="19"/>
        <v>0</v>
      </c>
      <c r="Q118" s="50">
        <f t="shared" si="19"/>
        <v>30</v>
      </c>
      <c r="R118" s="53">
        <f t="shared" si="19"/>
        <v>2</v>
      </c>
      <c r="S118" s="52">
        <f t="shared" si="19"/>
        <v>0</v>
      </c>
      <c r="T118" s="50">
        <f t="shared" si="19"/>
        <v>34</v>
      </c>
      <c r="U118" s="53">
        <f t="shared" si="19"/>
        <v>2</v>
      </c>
      <c r="V118" s="52">
        <f t="shared" si="19"/>
        <v>0</v>
      </c>
      <c r="W118" s="50">
        <f t="shared" si="19"/>
        <v>94</v>
      </c>
      <c r="X118" s="51">
        <f t="shared" si="19"/>
        <v>6</v>
      </c>
      <c r="Y118" s="52">
        <f t="shared" si="19"/>
        <v>0</v>
      </c>
      <c r="Z118" s="50">
        <f t="shared" si="19"/>
        <v>0</v>
      </c>
      <c r="AA118" s="55">
        <f t="shared" si="19"/>
        <v>0</v>
      </c>
      <c r="AB118" s="16"/>
      <c r="AC118" s="25"/>
      <c r="AD118" s="25"/>
      <c r="AE118" s="16"/>
      <c r="AF118" s="16"/>
      <c r="AG118" s="16"/>
    </row>
    <row r="119" spans="1:33" s="5" customFormat="1" ht="15.95" customHeight="1" thickTop="1" thickBot="1">
      <c r="A119" s="56"/>
      <c r="B119" s="57" t="s">
        <v>59</v>
      </c>
      <c r="C119" s="166"/>
      <c r="D119" s="166"/>
      <c r="E119" s="167"/>
      <c r="F119" s="56">
        <f>SUM(F120:F122)</f>
        <v>158</v>
      </c>
      <c r="G119" s="166">
        <f>SUM(G120:G122)</f>
        <v>158</v>
      </c>
      <c r="H119" s="166">
        <f>SUM(H120:H122)</f>
        <v>270</v>
      </c>
      <c r="I119" s="171">
        <f t="shared" ref="I119:AA119" si="20">SUM(I120:I122)</f>
        <v>10</v>
      </c>
      <c r="J119" s="170">
        <f t="shared" si="20"/>
        <v>0</v>
      </c>
      <c r="K119" s="166">
        <f t="shared" si="20"/>
        <v>0</v>
      </c>
      <c r="L119" s="169">
        <f t="shared" si="20"/>
        <v>0</v>
      </c>
      <c r="M119" s="168">
        <f t="shared" si="20"/>
        <v>0</v>
      </c>
      <c r="N119" s="166">
        <f t="shared" si="20"/>
        <v>0</v>
      </c>
      <c r="O119" s="169">
        <f t="shared" si="20"/>
        <v>0</v>
      </c>
      <c r="P119" s="168">
        <f t="shared" si="20"/>
        <v>0</v>
      </c>
      <c r="Q119" s="166">
        <f>SUM(Q120:Q122)</f>
        <v>30</v>
      </c>
      <c r="R119" s="169">
        <f>SUM(R120:R122)</f>
        <v>2</v>
      </c>
      <c r="S119" s="168">
        <f t="shared" si="20"/>
        <v>0</v>
      </c>
      <c r="T119" s="166">
        <f>SUM(T120:T122)</f>
        <v>34</v>
      </c>
      <c r="U119" s="169">
        <f>SUM(U120:U122)</f>
        <v>2</v>
      </c>
      <c r="V119" s="168">
        <f t="shared" si="20"/>
        <v>0</v>
      </c>
      <c r="W119" s="166">
        <f>SUM(W120:W122)</f>
        <v>94</v>
      </c>
      <c r="X119" s="167">
        <f>SUM(X120:X122)</f>
        <v>6</v>
      </c>
      <c r="Y119" s="168">
        <f t="shared" si="20"/>
        <v>0</v>
      </c>
      <c r="Z119" s="166">
        <f t="shared" si="20"/>
        <v>0</v>
      </c>
      <c r="AA119" s="171">
        <f t="shared" si="20"/>
        <v>0</v>
      </c>
      <c r="AB119" s="25"/>
      <c r="AC119" s="25"/>
      <c r="AD119" s="25"/>
      <c r="AE119" s="15"/>
      <c r="AF119" s="15"/>
      <c r="AG119" s="15"/>
    </row>
    <row r="120" spans="1:33" s="6" customFormat="1" ht="16.5" thickTop="1">
      <c r="A120" s="90">
        <v>46</v>
      </c>
      <c r="B120" s="173" t="s">
        <v>58</v>
      </c>
      <c r="C120" s="156" t="s">
        <v>49</v>
      </c>
      <c r="D120" s="156" t="s">
        <v>53</v>
      </c>
      <c r="E120" s="160" t="s">
        <v>45</v>
      </c>
      <c r="F120" s="240">
        <v>8</v>
      </c>
      <c r="G120" s="178">
        <v>8</v>
      </c>
      <c r="H120" s="179">
        <f>25*I120</f>
        <v>0</v>
      </c>
      <c r="I120" s="241">
        <v>0</v>
      </c>
      <c r="J120" s="159"/>
      <c r="K120" s="156"/>
      <c r="L120" s="158"/>
      <c r="M120" s="157"/>
      <c r="N120" s="156"/>
      <c r="O120" s="158"/>
      <c r="P120" s="157"/>
      <c r="Q120" s="156"/>
      <c r="R120" s="158"/>
      <c r="S120" s="157"/>
      <c r="T120" s="156">
        <v>4</v>
      </c>
      <c r="U120" s="158">
        <v>0</v>
      </c>
      <c r="V120" s="157"/>
      <c r="W120" s="156">
        <v>4</v>
      </c>
      <c r="X120" s="160">
        <v>0</v>
      </c>
      <c r="Y120" s="157"/>
      <c r="Z120" s="156"/>
      <c r="AA120" s="161"/>
      <c r="AB120" s="25"/>
      <c r="AC120" s="25"/>
      <c r="AD120" s="25"/>
      <c r="AE120" s="16"/>
      <c r="AF120" s="16"/>
      <c r="AG120" s="16"/>
    </row>
    <row r="121" spans="1:33" s="6" customFormat="1">
      <c r="A121" s="89">
        <v>47</v>
      </c>
      <c r="B121" s="302" t="s">
        <v>162</v>
      </c>
      <c r="C121" s="162" t="s">
        <v>49</v>
      </c>
      <c r="D121" s="137" t="s">
        <v>49</v>
      </c>
      <c r="E121" s="163" t="s">
        <v>45</v>
      </c>
      <c r="F121" s="242">
        <v>30</v>
      </c>
      <c r="G121" s="31">
        <v>30</v>
      </c>
      <c r="H121" s="165">
        <v>50</v>
      </c>
      <c r="I121" s="243">
        <v>2</v>
      </c>
      <c r="J121" s="162"/>
      <c r="K121" s="137"/>
      <c r="L121" s="138"/>
      <c r="M121" s="136"/>
      <c r="N121" s="137"/>
      <c r="O121" s="138"/>
      <c r="P121" s="136"/>
      <c r="Q121" s="137">
        <v>30</v>
      </c>
      <c r="R121" s="138">
        <v>2</v>
      </c>
      <c r="S121" s="136"/>
      <c r="T121" s="137"/>
      <c r="U121" s="138"/>
      <c r="V121" s="136"/>
      <c r="W121" s="137"/>
      <c r="X121" s="163"/>
      <c r="Y121" s="136"/>
      <c r="Z121" s="137"/>
      <c r="AA121" s="164"/>
      <c r="AB121" s="25"/>
      <c r="AC121" s="25"/>
      <c r="AD121" s="25"/>
      <c r="AE121" s="16"/>
      <c r="AF121" s="16"/>
      <c r="AG121" s="16"/>
    </row>
    <row r="122" spans="1:33" s="5" customFormat="1" ht="16.5" thickBot="1">
      <c r="A122" s="87">
        <v>48</v>
      </c>
      <c r="B122" s="174" t="s">
        <v>59</v>
      </c>
      <c r="C122" s="93" t="s">
        <v>49</v>
      </c>
      <c r="D122" s="93" t="s">
        <v>49</v>
      </c>
      <c r="E122" s="95" t="s">
        <v>45</v>
      </c>
      <c r="F122" s="244">
        <v>120</v>
      </c>
      <c r="G122" s="113">
        <v>120</v>
      </c>
      <c r="H122" s="139">
        <v>220</v>
      </c>
      <c r="I122" s="245">
        <v>8</v>
      </c>
      <c r="J122" s="94"/>
      <c r="K122" s="93"/>
      <c r="L122" s="97"/>
      <c r="M122" s="96"/>
      <c r="N122" s="93"/>
      <c r="O122" s="97"/>
      <c r="P122" s="96"/>
      <c r="Q122" s="93"/>
      <c r="R122" s="97"/>
      <c r="S122" s="96"/>
      <c r="T122" s="93">
        <v>30</v>
      </c>
      <c r="U122" s="97">
        <v>2</v>
      </c>
      <c r="V122" s="96"/>
      <c r="W122" s="93">
        <v>90</v>
      </c>
      <c r="X122" s="95">
        <v>6</v>
      </c>
      <c r="Y122" s="96"/>
      <c r="Z122" s="93"/>
      <c r="AA122" s="98"/>
      <c r="AB122" s="25"/>
      <c r="AC122" s="25"/>
      <c r="AD122" s="25"/>
      <c r="AE122" s="15"/>
      <c r="AF122" s="15"/>
      <c r="AG122" s="15"/>
    </row>
    <row r="123" spans="1:33" s="5" customFormat="1" ht="15.95" customHeight="1" thickTop="1" thickBot="1">
      <c r="A123" s="410" t="s">
        <v>100</v>
      </c>
      <c r="B123" s="412"/>
      <c r="C123" s="50"/>
      <c r="D123" s="50"/>
      <c r="E123" s="51"/>
      <c r="F123" s="100">
        <f>SUM(F124:F125)</f>
        <v>64</v>
      </c>
      <c r="G123" s="50">
        <f t="shared" ref="G123:AA123" si="21">SUM(G124:G125)</f>
        <v>60</v>
      </c>
      <c r="H123" s="50">
        <f t="shared" si="21"/>
        <v>0</v>
      </c>
      <c r="I123" s="55">
        <f t="shared" si="21"/>
        <v>0</v>
      </c>
      <c r="J123" s="54">
        <f t="shared" si="21"/>
        <v>4</v>
      </c>
      <c r="K123" s="50">
        <f t="shared" si="21"/>
        <v>30</v>
      </c>
      <c r="L123" s="53">
        <f t="shared" si="21"/>
        <v>0</v>
      </c>
      <c r="M123" s="52">
        <f t="shared" si="21"/>
        <v>0</v>
      </c>
      <c r="N123" s="50">
        <f t="shared" si="21"/>
        <v>30</v>
      </c>
      <c r="O123" s="53">
        <f t="shared" si="21"/>
        <v>0</v>
      </c>
      <c r="P123" s="52">
        <f t="shared" si="21"/>
        <v>0</v>
      </c>
      <c r="Q123" s="50">
        <f t="shared" si="21"/>
        <v>0</v>
      </c>
      <c r="R123" s="53">
        <f t="shared" si="21"/>
        <v>0</v>
      </c>
      <c r="S123" s="52">
        <f t="shared" si="21"/>
        <v>0</v>
      </c>
      <c r="T123" s="50">
        <f t="shared" si="21"/>
        <v>0</v>
      </c>
      <c r="U123" s="53">
        <f t="shared" si="21"/>
        <v>0</v>
      </c>
      <c r="V123" s="52">
        <f t="shared" si="21"/>
        <v>0</v>
      </c>
      <c r="W123" s="50">
        <f t="shared" si="21"/>
        <v>0</v>
      </c>
      <c r="X123" s="51">
        <f t="shared" si="21"/>
        <v>0</v>
      </c>
      <c r="Y123" s="232">
        <f t="shared" si="21"/>
        <v>0</v>
      </c>
      <c r="Z123" s="233">
        <f t="shared" si="21"/>
        <v>0</v>
      </c>
      <c r="AA123" s="234">
        <f t="shared" si="21"/>
        <v>0</v>
      </c>
      <c r="AB123" s="15"/>
      <c r="AC123" s="15"/>
      <c r="AD123" s="15"/>
      <c r="AE123" s="15"/>
      <c r="AF123" s="15"/>
      <c r="AG123" s="15"/>
    </row>
    <row r="124" spans="1:33" s="7" customFormat="1" ht="17.25" thickTop="1" thickBot="1">
      <c r="A124" s="90">
        <v>49</v>
      </c>
      <c r="B124" s="58" t="s">
        <v>55</v>
      </c>
      <c r="C124" s="10" t="s">
        <v>49</v>
      </c>
      <c r="D124" s="10" t="s">
        <v>53</v>
      </c>
      <c r="E124" s="41" t="s">
        <v>45</v>
      </c>
      <c r="F124" s="240">
        <v>60</v>
      </c>
      <c r="G124" s="178">
        <v>60</v>
      </c>
      <c r="H124" s="179">
        <f>25*I124</f>
        <v>0</v>
      </c>
      <c r="I124" s="241">
        <v>0</v>
      </c>
      <c r="J124" s="39"/>
      <c r="K124" s="10">
        <v>30</v>
      </c>
      <c r="L124" s="37">
        <v>0</v>
      </c>
      <c r="M124" s="35"/>
      <c r="N124" s="10">
        <v>30</v>
      </c>
      <c r="O124" s="37">
        <v>0</v>
      </c>
      <c r="P124" s="35"/>
      <c r="Q124" s="10"/>
      <c r="R124" s="37"/>
      <c r="S124" s="35"/>
      <c r="T124" s="10"/>
      <c r="U124" s="37"/>
      <c r="V124" s="35"/>
      <c r="W124" s="10"/>
      <c r="X124" s="41"/>
      <c r="Y124" s="235"/>
      <c r="Z124" s="236"/>
      <c r="AA124" s="237"/>
      <c r="AB124" s="26"/>
      <c r="AC124" s="26"/>
      <c r="AD124" s="26"/>
      <c r="AE124" s="26"/>
      <c r="AF124" s="26"/>
      <c r="AG124" s="26"/>
    </row>
    <row r="125" spans="1:33" s="7" customFormat="1" ht="17.25" thickTop="1" thickBot="1">
      <c r="A125" s="87">
        <v>50</v>
      </c>
      <c r="B125" s="60" t="s">
        <v>108</v>
      </c>
      <c r="C125" s="44" t="s">
        <v>49</v>
      </c>
      <c r="D125" s="44" t="s">
        <v>53</v>
      </c>
      <c r="E125" s="154" t="s">
        <v>109</v>
      </c>
      <c r="F125" s="244">
        <v>4</v>
      </c>
      <c r="G125" s="113">
        <v>0</v>
      </c>
      <c r="H125" s="139">
        <f>25*I125</f>
        <v>0</v>
      </c>
      <c r="I125" s="245">
        <v>0</v>
      </c>
      <c r="J125" s="94">
        <v>4</v>
      </c>
      <c r="K125" s="93"/>
      <c r="L125" s="97">
        <v>0</v>
      </c>
      <c r="M125" s="96"/>
      <c r="N125" s="93"/>
      <c r="O125" s="97"/>
      <c r="P125" s="96"/>
      <c r="Q125" s="93"/>
      <c r="R125" s="97"/>
      <c r="S125" s="96"/>
      <c r="T125" s="93"/>
      <c r="U125" s="97"/>
      <c r="V125" s="96"/>
      <c r="W125" s="93"/>
      <c r="X125" s="95"/>
      <c r="Y125" s="96"/>
      <c r="Z125" s="93"/>
      <c r="AA125" s="98"/>
      <c r="AB125" s="254" t="s">
        <v>37</v>
      </c>
      <c r="AC125" s="255" t="s">
        <v>38</v>
      </c>
      <c r="AD125" s="256" t="s">
        <v>39</v>
      </c>
      <c r="AE125" s="26"/>
      <c r="AF125" s="26"/>
      <c r="AG125" s="26"/>
    </row>
    <row r="126" spans="1:33" s="7" customFormat="1" ht="15.95" customHeight="1" thickTop="1">
      <c r="A126" s="336" t="s">
        <v>148</v>
      </c>
      <c r="B126" s="337"/>
      <c r="C126" s="337"/>
      <c r="D126" s="337"/>
      <c r="E126" s="337"/>
      <c r="F126" s="253">
        <f t="shared" ref="F126:AA126" si="22">F25+F29+F33+F44+F54+F119+F123</f>
        <v>1862</v>
      </c>
      <c r="G126" s="65">
        <f t="shared" si="22"/>
        <v>1333</v>
      </c>
      <c r="H126" s="65">
        <f t="shared" si="22"/>
        <v>4520</v>
      </c>
      <c r="I126" s="70">
        <f t="shared" si="22"/>
        <v>180</v>
      </c>
      <c r="J126" s="69">
        <f t="shared" si="22"/>
        <v>124</v>
      </c>
      <c r="K126" s="65">
        <f t="shared" si="22"/>
        <v>225</v>
      </c>
      <c r="L126" s="68">
        <f t="shared" si="22"/>
        <v>30</v>
      </c>
      <c r="M126" s="67">
        <f t="shared" si="22"/>
        <v>105</v>
      </c>
      <c r="N126" s="65">
        <f t="shared" si="22"/>
        <v>225</v>
      </c>
      <c r="O126" s="68">
        <f t="shared" si="22"/>
        <v>30</v>
      </c>
      <c r="P126" s="67">
        <f t="shared" si="22"/>
        <v>90</v>
      </c>
      <c r="Q126" s="65">
        <f t="shared" si="22"/>
        <v>225</v>
      </c>
      <c r="R126" s="68">
        <f t="shared" si="22"/>
        <v>30</v>
      </c>
      <c r="S126" s="67">
        <f t="shared" si="22"/>
        <v>90</v>
      </c>
      <c r="T126" s="65">
        <f t="shared" si="22"/>
        <v>199</v>
      </c>
      <c r="U126" s="68">
        <f t="shared" si="22"/>
        <v>30</v>
      </c>
      <c r="V126" s="67">
        <f t="shared" si="22"/>
        <v>90</v>
      </c>
      <c r="W126" s="65">
        <f t="shared" si="22"/>
        <v>259</v>
      </c>
      <c r="X126" s="66">
        <f t="shared" si="22"/>
        <v>30</v>
      </c>
      <c r="Y126" s="67">
        <f t="shared" si="22"/>
        <v>30</v>
      </c>
      <c r="Z126" s="65">
        <f t="shared" si="22"/>
        <v>200</v>
      </c>
      <c r="AA126" s="70">
        <f t="shared" si="22"/>
        <v>30</v>
      </c>
      <c r="AB126" s="71">
        <f>J126+M126+P126+S126+V126+Y126</f>
        <v>529</v>
      </c>
      <c r="AC126" s="72">
        <f>K126+N126+Q126+T126+W126+Z126</f>
        <v>1333</v>
      </c>
      <c r="AD126" s="73">
        <f>L126+O126+R126+U126+X126+AA126</f>
        <v>180</v>
      </c>
      <c r="AE126" s="26"/>
      <c r="AF126" s="26"/>
      <c r="AG126" s="26"/>
    </row>
    <row r="127" spans="1:33" s="7" customFormat="1" ht="15.95" customHeight="1" thickBot="1">
      <c r="A127" s="346"/>
      <c r="B127" s="347"/>
      <c r="C127" s="175"/>
      <c r="D127" s="175"/>
      <c r="E127" s="175"/>
      <c r="F127" s="329" t="s">
        <v>36</v>
      </c>
      <c r="G127" s="330"/>
      <c r="H127" s="330"/>
      <c r="I127" s="331"/>
      <c r="J127" s="332">
        <f>J126+K126</f>
        <v>349</v>
      </c>
      <c r="K127" s="333"/>
      <c r="L127" s="74"/>
      <c r="M127" s="433">
        <f>M126+N126</f>
        <v>330</v>
      </c>
      <c r="N127" s="333"/>
      <c r="O127" s="74"/>
      <c r="P127" s="433">
        <f>P126+Q126</f>
        <v>315</v>
      </c>
      <c r="Q127" s="333"/>
      <c r="R127" s="74"/>
      <c r="S127" s="433">
        <f>S126+T126</f>
        <v>289</v>
      </c>
      <c r="T127" s="333"/>
      <c r="U127" s="74"/>
      <c r="V127" s="433">
        <f>V126+W126</f>
        <v>349</v>
      </c>
      <c r="W127" s="333"/>
      <c r="X127" s="225"/>
      <c r="Y127" s="428">
        <f>Y126+Z126</f>
        <v>230</v>
      </c>
      <c r="Z127" s="429"/>
      <c r="AA127" s="83"/>
      <c r="AB127" s="257">
        <f>AB126+AC126</f>
        <v>1862</v>
      </c>
      <c r="AC127" s="258"/>
      <c r="AD127" s="76"/>
      <c r="AE127" s="26"/>
      <c r="AF127" s="26"/>
      <c r="AG127" s="26"/>
    </row>
    <row r="128" spans="1:33" s="7" customFormat="1" ht="15.95" customHeight="1" thickTop="1">
      <c r="A128" s="339" t="s">
        <v>141</v>
      </c>
      <c r="B128" s="340"/>
      <c r="C128" s="340"/>
      <c r="D128" s="340"/>
      <c r="E128" s="340"/>
      <c r="F128" s="259">
        <f t="shared" ref="F128:AA128" si="23">SUM(F25+F29+F33+F44+F75+F119+F123)</f>
        <v>1827</v>
      </c>
      <c r="G128" s="61">
        <f t="shared" si="23"/>
        <v>1298</v>
      </c>
      <c r="H128" s="61">
        <f t="shared" si="23"/>
        <v>4520</v>
      </c>
      <c r="I128" s="62">
        <f t="shared" si="23"/>
        <v>180</v>
      </c>
      <c r="J128" s="80">
        <f t="shared" si="23"/>
        <v>124</v>
      </c>
      <c r="K128" s="78">
        <f t="shared" si="23"/>
        <v>225</v>
      </c>
      <c r="L128" s="79">
        <f t="shared" si="23"/>
        <v>30</v>
      </c>
      <c r="M128" s="77">
        <f t="shared" si="23"/>
        <v>105</v>
      </c>
      <c r="N128" s="78">
        <f t="shared" si="23"/>
        <v>225</v>
      </c>
      <c r="O128" s="79">
        <f t="shared" si="23"/>
        <v>30</v>
      </c>
      <c r="P128" s="77">
        <f t="shared" si="23"/>
        <v>90</v>
      </c>
      <c r="Q128" s="78">
        <f t="shared" si="23"/>
        <v>225</v>
      </c>
      <c r="R128" s="79">
        <f t="shared" si="23"/>
        <v>30</v>
      </c>
      <c r="S128" s="77">
        <f t="shared" si="23"/>
        <v>166</v>
      </c>
      <c r="T128" s="78">
        <f t="shared" si="23"/>
        <v>124</v>
      </c>
      <c r="U128" s="79">
        <f t="shared" si="23"/>
        <v>30</v>
      </c>
      <c r="V128" s="77">
        <f t="shared" si="23"/>
        <v>30</v>
      </c>
      <c r="W128" s="78">
        <f t="shared" si="23"/>
        <v>289</v>
      </c>
      <c r="X128" s="226">
        <f t="shared" si="23"/>
        <v>30</v>
      </c>
      <c r="Y128" s="230">
        <f t="shared" si="23"/>
        <v>14</v>
      </c>
      <c r="Z128" s="231">
        <f t="shared" si="23"/>
        <v>210</v>
      </c>
      <c r="AA128" s="181">
        <f t="shared" si="23"/>
        <v>30</v>
      </c>
      <c r="AB128" s="63">
        <f>SUM(J128+M128+P128+S128+V128+Y128)</f>
        <v>529</v>
      </c>
      <c r="AC128" s="64">
        <f>SUM(K128+N128+Q128+T128+W128+Z128)</f>
        <v>1298</v>
      </c>
      <c r="AD128" s="73">
        <f>SUM(L128+O128+R128+U128+X128+AA128)</f>
        <v>180</v>
      </c>
      <c r="AE128" s="26"/>
      <c r="AF128" s="26"/>
      <c r="AG128" s="26"/>
    </row>
    <row r="129" spans="1:37" s="7" customFormat="1" ht="15.95" customHeight="1" thickBot="1">
      <c r="A129" s="109"/>
      <c r="B129" s="176"/>
      <c r="C129" s="177"/>
      <c r="D129" s="177"/>
      <c r="E129" s="177"/>
      <c r="F129" s="366" t="s">
        <v>36</v>
      </c>
      <c r="G129" s="367"/>
      <c r="H129" s="367"/>
      <c r="I129" s="368"/>
      <c r="J129" s="369">
        <f>SUM(J128+K128)</f>
        <v>349</v>
      </c>
      <c r="K129" s="332"/>
      <c r="L129" s="82"/>
      <c r="M129" s="370">
        <f>SUM(M128+N128)</f>
        <v>330</v>
      </c>
      <c r="N129" s="332"/>
      <c r="O129" s="82"/>
      <c r="P129" s="370">
        <f>SUM(P128+Q128)</f>
        <v>315</v>
      </c>
      <c r="Q129" s="332"/>
      <c r="R129" s="82"/>
      <c r="S129" s="370">
        <f>SUM(S128+T128)</f>
        <v>290</v>
      </c>
      <c r="T129" s="332"/>
      <c r="U129" s="82"/>
      <c r="V129" s="370">
        <f>SUM(V128+W128)</f>
        <v>319</v>
      </c>
      <c r="W129" s="332"/>
      <c r="X129" s="227"/>
      <c r="Y129" s="428">
        <f>SUM(Y128+Z128)</f>
        <v>224</v>
      </c>
      <c r="Z129" s="429"/>
      <c r="AA129" s="83"/>
      <c r="AB129" s="260">
        <f>SUM(AB128+AC128)</f>
        <v>1827</v>
      </c>
      <c r="AC129" s="81"/>
      <c r="AD129" s="76"/>
      <c r="AE129" s="26"/>
      <c r="AF129" s="26"/>
      <c r="AG129" s="26"/>
    </row>
    <row r="130" spans="1:37" s="7" customFormat="1" ht="15.95" customHeight="1" thickTop="1">
      <c r="A130" s="341" t="s">
        <v>147</v>
      </c>
      <c r="B130" s="342"/>
      <c r="C130" s="342"/>
      <c r="D130" s="342"/>
      <c r="E130" s="343"/>
      <c r="F130" s="253">
        <f t="shared" ref="F130:AA130" si="24">F25+F29+F33+F44+F96+F119+F123</f>
        <v>1831</v>
      </c>
      <c r="G130" s="65">
        <f t="shared" si="24"/>
        <v>1266</v>
      </c>
      <c r="H130" s="65">
        <f t="shared" si="24"/>
        <v>4520</v>
      </c>
      <c r="I130" s="70">
        <f t="shared" si="24"/>
        <v>180</v>
      </c>
      <c r="J130" s="69">
        <f t="shared" si="24"/>
        <v>124</v>
      </c>
      <c r="K130" s="65">
        <f t="shared" si="24"/>
        <v>225</v>
      </c>
      <c r="L130" s="68">
        <f t="shared" si="24"/>
        <v>30</v>
      </c>
      <c r="M130" s="67">
        <f t="shared" si="24"/>
        <v>105</v>
      </c>
      <c r="N130" s="65">
        <f t="shared" si="24"/>
        <v>225</v>
      </c>
      <c r="O130" s="68">
        <f t="shared" si="24"/>
        <v>30</v>
      </c>
      <c r="P130" s="67">
        <f t="shared" si="24"/>
        <v>104</v>
      </c>
      <c r="Q130" s="65">
        <f t="shared" si="24"/>
        <v>195</v>
      </c>
      <c r="R130" s="68">
        <f t="shared" si="24"/>
        <v>30</v>
      </c>
      <c r="S130" s="67">
        <f t="shared" si="24"/>
        <v>138</v>
      </c>
      <c r="T130" s="65">
        <f t="shared" si="24"/>
        <v>168</v>
      </c>
      <c r="U130" s="68">
        <f t="shared" si="24"/>
        <v>30</v>
      </c>
      <c r="V130" s="67">
        <f t="shared" si="24"/>
        <v>46</v>
      </c>
      <c r="W130" s="65">
        <f t="shared" si="24"/>
        <v>273</v>
      </c>
      <c r="X130" s="66">
        <f t="shared" si="24"/>
        <v>30</v>
      </c>
      <c r="Y130" s="67">
        <f t="shared" si="24"/>
        <v>48</v>
      </c>
      <c r="Z130" s="65">
        <f t="shared" si="24"/>
        <v>180</v>
      </c>
      <c r="AA130" s="70">
        <f t="shared" si="24"/>
        <v>30</v>
      </c>
      <c r="AB130" s="71">
        <f>J130+M130+P130+S130+V130+Y130</f>
        <v>565</v>
      </c>
      <c r="AC130" s="72">
        <f>K130+N130+Q130+T130+W130+Z130</f>
        <v>1266</v>
      </c>
      <c r="AD130" s="73">
        <f>L130+O130+R130+U130+X130+AA130</f>
        <v>180</v>
      </c>
      <c r="AE130" s="26"/>
      <c r="AF130" s="26"/>
      <c r="AG130" s="26"/>
    </row>
    <row r="131" spans="1:37" s="7" customFormat="1" ht="15.95" customHeight="1" thickBot="1">
      <c r="A131" s="344"/>
      <c r="B131" s="345"/>
      <c r="C131" s="84"/>
      <c r="D131" s="84"/>
      <c r="E131" s="84"/>
      <c r="F131" s="329" t="s">
        <v>36</v>
      </c>
      <c r="G131" s="330"/>
      <c r="H131" s="330"/>
      <c r="I131" s="331"/>
      <c r="J131" s="332">
        <f>J130+K130</f>
        <v>349</v>
      </c>
      <c r="K131" s="333"/>
      <c r="L131" s="74"/>
      <c r="M131" s="433">
        <f>M130+N130</f>
        <v>330</v>
      </c>
      <c r="N131" s="333"/>
      <c r="O131" s="74"/>
      <c r="P131" s="433">
        <f>P130+Q130</f>
        <v>299</v>
      </c>
      <c r="Q131" s="333"/>
      <c r="R131" s="74"/>
      <c r="S131" s="433">
        <f>S130+T130</f>
        <v>306</v>
      </c>
      <c r="T131" s="333"/>
      <c r="U131" s="74"/>
      <c r="V131" s="433">
        <f>V130+W130</f>
        <v>319</v>
      </c>
      <c r="W131" s="333"/>
      <c r="X131" s="225"/>
      <c r="Y131" s="433">
        <f>Y130+Z130</f>
        <v>228</v>
      </c>
      <c r="Z131" s="333"/>
      <c r="AA131" s="75"/>
      <c r="AB131" s="257">
        <f>AB130+AC130</f>
        <v>1831</v>
      </c>
      <c r="AC131" s="258"/>
      <c r="AD131" s="76"/>
      <c r="AE131" s="26"/>
      <c r="AF131" s="26"/>
      <c r="AG131" s="26"/>
    </row>
    <row r="132" spans="1:37" s="7" customFormat="1" ht="16.5" thickTop="1">
      <c r="A132" s="45"/>
      <c r="B132" s="202"/>
      <c r="C132" s="45"/>
      <c r="D132" s="45"/>
      <c r="E132" s="45"/>
      <c r="F132" s="172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03"/>
      <c r="AC132" s="203"/>
      <c r="AD132" s="203"/>
      <c r="AE132" s="203"/>
      <c r="AF132" s="203"/>
      <c r="AG132" s="203"/>
    </row>
    <row r="133" spans="1:37" s="5" customFormat="1">
      <c r="A133" s="45"/>
      <c r="B133" s="204"/>
      <c r="C133" s="45"/>
      <c r="D133" s="45"/>
      <c r="E133" s="45"/>
      <c r="F133" s="172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05"/>
      <c r="AC133" s="205"/>
      <c r="AD133" s="205"/>
      <c r="AE133" s="205"/>
      <c r="AF133" s="205"/>
      <c r="AG133" s="205"/>
      <c r="AH133" s="8"/>
      <c r="AI133" s="8"/>
      <c r="AJ133" s="8"/>
      <c r="AK133" s="8"/>
    </row>
    <row r="134" spans="1:37" s="5" customFormat="1">
      <c r="A134" s="45"/>
      <c r="B134" s="298" t="s">
        <v>156</v>
      </c>
      <c r="C134" s="363" t="s">
        <v>161</v>
      </c>
      <c r="D134" s="364"/>
      <c r="E134" s="365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205"/>
      <c r="AC134" s="205"/>
      <c r="AD134" s="205"/>
      <c r="AE134" s="205"/>
      <c r="AF134" s="205"/>
      <c r="AG134" s="205"/>
    </row>
    <row r="135" spans="1:37" s="5" customFormat="1">
      <c r="A135" s="45"/>
      <c r="B135" s="299" t="s">
        <v>158</v>
      </c>
      <c r="C135" s="361">
        <f>SUM(J127+P127+V127)</f>
        <v>1013</v>
      </c>
      <c r="D135" s="362"/>
      <c r="E135" s="45"/>
      <c r="F135" s="172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205"/>
      <c r="AC135" s="205"/>
      <c r="AD135" s="205"/>
      <c r="AE135" s="205"/>
      <c r="AF135" s="205"/>
      <c r="AG135" s="205"/>
    </row>
    <row r="136" spans="1:37" s="7" customFormat="1">
      <c r="A136" s="45"/>
      <c r="B136" s="300" t="s">
        <v>159</v>
      </c>
      <c r="C136" s="359">
        <f>SUM(J129+P129+V129)</f>
        <v>983</v>
      </c>
      <c r="D136" s="360"/>
      <c r="E136" s="45"/>
      <c r="F136" s="172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203"/>
      <c r="AC136" s="203"/>
      <c r="AD136" s="203"/>
      <c r="AE136" s="203"/>
      <c r="AF136" s="203"/>
      <c r="AG136" s="203"/>
    </row>
    <row r="137" spans="1:37" s="7" customFormat="1">
      <c r="A137" s="45"/>
      <c r="B137" s="301" t="s">
        <v>160</v>
      </c>
      <c r="C137" s="359">
        <f>SUM(J131+P131+V131)</f>
        <v>967</v>
      </c>
      <c r="D137" s="360"/>
      <c r="E137" s="45"/>
      <c r="F137" s="172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203"/>
      <c r="AC137" s="203"/>
      <c r="AD137" s="203"/>
      <c r="AE137" s="203"/>
      <c r="AF137" s="203"/>
      <c r="AG137" s="203"/>
    </row>
    <row r="138" spans="1:37" s="7" customFormat="1">
      <c r="A138" s="45"/>
      <c r="C138" s="45"/>
      <c r="D138" s="45"/>
      <c r="E138" s="45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203"/>
      <c r="AC138" s="203"/>
      <c r="AD138" s="203"/>
      <c r="AE138" s="203"/>
      <c r="AF138" s="203"/>
      <c r="AG138" s="203"/>
    </row>
    <row r="139" spans="1:37" s="7" customFormat="1">
      <c r="A139" s="45"/>
      <c r="B139" s="298" t="s">
        <v>157</v>
      </c>
      <c r="C139" s="304" t="s">
        <v>161</v>
      </c>
      <c r="D139" s="305"/>
      <c r="E139" s="306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203"/>
      <c r="AC139" s="203"/>
      <c r="AD139" s="203"/>
      <c r="AE139" s="203"/>
      <c r="AF139" s="203"/>
      <c r="AG139" s="203"/>
    </row>
    <row r="140" spans="1:37" s="7" customFormat="1">
      <c r="A140" s="45"/>
      <c r="B140" s="299" t="s">
        <v>158</v>
      </c>
      <c r="C140" s="359">
        <f>SUM(M127+S127+Y127)</f>
        <v>849</v>
      </c>
      <c r="D140" s="360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203"/>
      <c r="AC140" s="203"/>
      <c r="AD140" s="203"/>
      <c r="AE140" s="203"/>
      <c r="AF140" s="203"/>
      <c r="AG140" s="203"/>
    </row>
    <row r="141" spans="1:37" s="7" customFormat="1">
      <c r="A141" s="45"/>
      <c r="B141" s="300" t="s">
        <v>159</v>
      </c>
      <c r="C141" s="359">
        <f>SUM(M129+S129+Y129)</f>
        <v>844</v>
      </c>
      <c r="D141" s="360"/>
      <c r="E141" s="45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206"/>
      <c r="AC141" s="206"/>
      <c r="AD141" s="206"/>
      <c r="AE141" s="206"/>
      <c r="AF141" s="206"/>
      <c r="AG141" s="206"/>
    </row>
    <row r="142" spans="1:37" s="7" customFormat="1">
      <c r="A142" s="45"/>
      <c r="B142" s="301" t="s">
        <v>160</v>
      </c>
      <c r="C142" s="359">
        <f>SUM(M131+S131+Y131)</f>
        <v>864</v>
      </c>
      <c r="D142" s="360"/>
      <c r="E142" s="45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206"/>
      <c r="AC142" s="206"/>
      <c r="AD142" s="206"/>
      <c r="AE142" s="206"/>
      <c r="AF142" s="206"/>
      <c r="AG142" s="206"/>
    </row>
    <row r="143" spans="1:37" s="7" customFormat="1">
      <c r="A143" s="45"/>
      <c r="B143" s="115"/>
      <c r="C143" s="45"/>
      <c r="D143" s="45"/>
      <c r="E143" s="4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206"/>
      <c r="AC143" s="206"/>
      <c r="AD143" s="206"/>
      <c r="AE143" s="206"/>
      <c r="AF143" s="206"/>
      <c r="AG143" s="206"/>
    </row>
    <row r="144" spans="1:37" s="7" customFormat="1">
      <c r="A144" s="45"/>
      <c r="B144" s="208"/>
      <c r="C144" s="207"/>
      <c r="D144" s="207"/>
      <c r="E144" s="45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206"/>
      <c r="AC144" s="206"/>
      <c r="AD144" s="206"/>
      <c r="AE144" s="206"/>
      <c r="AF144" s="206"/>
      <c r="AG144" s="206"/>
    </row>
    <row r="145" spans="1:33" s="7" customFormat="1">
      <c r="A145" s="45"/>
      <c r="B145" s="15"/>
      <c r="C145" s="207"/>
      <c r="D145" s="207"/>
      <c r="E145" s="45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6"/>
      <c r="AC145" s="206"/>
      <c r="AD145" s="206"/>
      <c r="AE145" s="206"/>
      <c r="AF145" s="206"/>
      <c r="AG145" s="206"/>
    </row>
    <row r="146" spans="1:33" s="7" customFormat="1">
      <c r="A146" s="207"/>
      <c r="B146" s="15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6"/>
      <c r="AC146" s="206"/>
      <c r="AD146" s="206"/>
      <c r="AE146" s="206"/>
      <c r="AF146" s="206"/>
      <c r="AG146" s="206"/>
    </row>
    <row r="147" spans="1:33" s="7" customFormat="1">
      <c r="A147" s="17"/>
      <c r="B147" s="15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6"/>
      <c r="AC147" s="206"/>
      <c r="AD147" s="206"/>
      <c r="AE147" s="206"/>
      <c r="AF147" s="206"/>
      <c r="AG147" s="206"/>
    </row>
    <row r="148" spans="1:33" s="7" customFormat="1">
      <c r="A148" s="17"/>
      <c r="B148" s="15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6"/>
      <c r="AC148" s="206"/>
      <c r="AD148" s="206"/>
      <c r="AE148" s="206"/>
      <c r="AF148" s="206"/>
      <c r="AG148" s="206"/>
    </row>
    <row r="149" spans="1:33" s="7" customFormat="1">
      <c r="A149" s="17"/>
      <c r="B149" s="15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6"/>
      <c r="AC149" s="206"/>
      <c r="AD149" s="206"/>
      <c r="AE149" s="206"/>
      <c r="AF149" s="206"/>
      <c r="AG149" s="206"/>
    </row>
    <row r="150" spans="1:33" s="7" customFormat="1">
      <c r="A150" s="17"/>
      <c r="B150" s="15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  <c r="AB150" s="206"/>
      <c r="AC150" s="206"/>
      <c r="AD150" s="206"/>
      <c r="AE150" s="206"/>
      <c r="AF150" s="206"/>
      <c r="AG150" s="206"/>
    </row>
    <row r="151" spans="1:33" s="7" customFormat="1">
      <c r="A151" s="17"/>
      <c r="B151" s="15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6"/>
      <c r="AC151" s="206"/>
      <c r="AD151" s="206"/>
      <c r="AE151" s="206"/>
      <c r="AF151" s="206"/>
      <c r="AG151" s="206"/>
    </row>
    <row r="152" spans="1:33" s="7" customFormat="1">
      <c r="A152" s="17"/>
      <c r="B152" s="15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6"/>
      <c r="AC152" s="206"/>
      <c r="AD152" s="206"/>
      <c r="AE152" s="206"/>
      <c r="AF152" s="206"/>
      <c r="AG152" s="206"/>
    </row>
    <row r="153" spans="1:33" s="7" customFormat="1">
      <c r="A153" s="17"/>
      <c r="B153" s="15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  <c r="AB153" s="206"/>
      <c r="AC153" s="206"/>
      <c r="AD153" s="206"/>
      <c r="AE153" s="206"/>
      <c r="AF153" s="206"/>
      <c r="AG153" s="206"/>
    </row>
    <row r="154" spans="1:33" s="7" customFormat="1">
      <c r="A154" s="17"/>
      <c r="B154" s="15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6"/>
      <c r="AC154" s="206"/>
      <c r="AD154" s="206"/>
      <c r="AE154" s="206"/>
      <c r="AF154" s="206"/>
      <c r="AG154" s="206"/>
    </row>
    <row r="155" spans="1:33" s="7" customFormat="1">
      <c r="A155" s="17"/>
      <c r="B155" s="15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  <c r="AB155" s="206"/>
      <c r="AC155" s="206"/>
      <c r="AD155" s="206"/>
      <c r="AE155" s="206"/>
      <c r="AF155" s="206"/>
      <c r="AG155" s="206"/>
    </row>
    <row r="156" spans="1:33" s="7" customFormat="1">
      <c r="A156" s="17"/>
      <c r="B156" s="15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6"/>
      <c r="AC156" s="206"/>
      <c r="AD156" s="206"/>
      <c r="AE156" s="206"/>
      <c r="AF156" s="206"/>
      <c r="AG156" s="206"/>
    </row>
    <row r="157" spans="1:33" s="7" customFormat="1">
      <c r="A157" s="17"/>
      <c r="B157" s="15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6"/>
      <c r="AC157" s="206"/>
      <c r="AD157" s="206"/>
      <c r="AE157" s="206"/>
      <c r="AF157" s="206"/>
      <c r="AG157" s="206"/>
    </row>
    <row r="158" spans="1:33" s="7" customFormat="1">
      <c r="A158" s="17"/>
      <c r="B158" s="15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6"/>
      <c r="AC158" s="206"/>
      <c r="AD158" s="206"/>
      <c r="AE158" s="206"/>
      <c r="AF158" s="206"/>
      <c r="AG158" s="206"/>
    </row>
    <row r="159" spans="1:33" s="7" customFormat="1">
      <c r="A159" s="17"/>
      <c r="B159" s="15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207"/>
      <c r="Q159" s="207"/>
      <c r="R159" s="207"/>
      <c r="S159" s="207"/>
      <c r="T159" s="207"/>
      <c r="U159" s="207"/>
      <c r="V159" s="207"/>
      <c r="W159" s="207"/>
      <c r="X159" s="207"/>
      <c r="Y159" s="207"/>
      <c r="Z159" s="207"/>
      <c r="AA159" s="207"/>
      <c r="AB159" s="206"/>
      <c r="AC159" s="206"/>
      <c r="AD159" s="206"/>
      <c r="AE159" s="206"/>
      <c r="AF159" s="206"/>
      <c r="AG159" s="206"/>
    </row>
    <row r="160" spans="1:33" s="7" customFormat="1">
      <c r="A160" s="17"/>
      <c r="B160" s="15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6"/>
      <c r="AC160" s="206"/>
      <c r="AD160" s="206"/>
      <c r="AE160" s="206"/>
      <c r="AF160" s="206"/>
      <c r="AG160" s="206"/>
    </row>
    <row r="161" spans="1:33" s="7" customFormat="1">
      <c r="A161" s="17"/>
      <c r="B161" s="15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7"/>
      <c r="P161" s="207"/>
      <c r="Q161" s="207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  <c r="AB161" s="206"/>
      <c r="AC161" s="206"/>
      <c r="AD161" s="206"/>
      <c r="AE161" s="206"/>
      <c r="AF161" s="206"/>
      <c r="AG161" s="206"/>
    </row>
    <row r="162" spans="1:33" s="7" customFormat="1">
      <c r="A162" s="17"/>
      <c r="B162" s="15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  <c r="AB162" s="206"/>
      <c r="AC162" s="206"/>
      <c r="AD162" s="206"/>
      <c r="AE162" s="206"/>
      <c r="AF162" s="206"/>
      <c r="AG162" s="206"/>
    </row>
    <row r="163" spans="1:33" s="7" customFormat="1">
      <c r="A163" s="17"/>
      <c r="B163" s="15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6"/>
      <c r="AC163" s="206"/>
      <c r="AD163" s="206"/>
      <c r="AE163" s="206"/>
      <c r="AF163" s="206"/>
      <c r="AG163" s="206"/>
    </row>
    <row r="164" spans="1:33" s="7" customFormat="1">
      <c r="A164" s="17"/>
      <c r="B164" s="15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6"/>
      <c r="AC164" s="206"/>
      <c r="AD164" s="206"/>
      <c r="AE164" s="206"/>
      <c r="AF164" s="206"/>
      <c r="AG164" s="206"/>
    </row>
    <row r="165" spans="1:33" s="7" customFormat="1">
      <c r="A165" s="17"/>
      <c r="B165" s="15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  <c r="V165" s="207"/>
      <c r="W165" s="207"/>
      <c r="X165" s="207"/>
      <c r="Y165" s="207"/>
      <c r="Z165" s="207"/>
      <c r="AA165" s="207"/>
      <c r="AB165" s="206"/>
      <c r="AC165" s="206"/>
      <c r="AD165" s="206"/>
      <c r="AE165" s="206"/>
      <c r="AF165" s="206"/>
      <c r="AG165" s="206"/>
    </row>
    <row r="166" spans="1:33" s="7" customFormat="1">
      <c r="A166" s="17"/>
      <c r="B166" s="15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  <c r="AA166" s="207"/>
      <c r="AB166" s="206"/>
      <c r="AC166" s="206"/>
      <c r="AD166" s="206"/>
      <c r="AE166" s="206"/>
      <c r="AF166" s="206"/>
      <c r="AG166" s="206"/>
    </row>
    <row r="167" spans="1:33" s="7" customFormat="1">
      <c r="A167" s="17"/>
      <c r="B167" s="15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6"/>
      <c r="AC167" s="206"/>
      <c r="AD167" s="206"/>
      <c r="AE167" s="206"/>
      <c r="AF167" s="206"/>
      <c r="AG167" s="206"/>
    </row>
    <row r="168" spans="1:33" s="7" customFormat="1">
      <c r="A168" s="17"/>
      <c r="B168" s="15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  <c r="R168" s="207"/>
      <c r="S168" s="207"/>
      <c r="T168" s="207"/>
      <c r="U168" s="207"/>
      <c r="V168" s="207"/>
      <c r="W168" s="207"/>
      <c r="X168" s="207"/>
      <c r="Y168" s="207"/>
      <c r="Z168" s="207"/>
      <c r="AA168" s="207"/>
      <c r="AB168" s="206"/>
      <c r="AC168" s="206"/>
      <c r="AD168" s="206"/>
      <c r="AE168" s="206"/>
      <c r="AF168" s="206"/>
      <c r="AG168" s="206"/>
    </row>
    <row r="169" spans="1:33" s="7" customFormat="1">
      <c r="A169" s="17"/>
      <c r="B169" s="15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6"/>
      <c r="AC169" s="206"/>
      <c r="AD169" s="206"/>
      <c r="AE169" s="206"/>
      <c r="AF169" s="206"/>
      <c r="AG169" s="206"/>
    </row>
    <row r="170" spans="1:33" s="7" customFormat="1">
      <c r="A170" s="17"/>
      <c r="B170" s="15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6"/>
      <c r="AC170" s="206"/>
      <c r="AD170" s="206"/>
      <c r="AE170" s="206"/>
      <c r="AF170" s="206"/>
      <c r="AG170" s="206"/>
    </row>
    <row r="171" spans="1:33"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  <c r="W171" s="207"/>
      <c r="X171" s="207"/>
      <c r="Y171" s="207"/>
      <c r="Z171" s="207"/>
      <c r="AA171" s="207"/>
      <c r="AB171" s="209"/>
      <c r="AC171" s="209"/>
      <c r="AD171" s="209"/>
      <c r="AE171" s="209"/>
      <c r="AF171" s="209"/>
      <c r="AG171" s="209"/>
    </row>
    <row r="172" spans="1:33"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9"/>
      <c r="AC172" s="209"/>
      <c r="AD172" s="209"/>
      <c r="AE172" s="209"/>
      <c r="AF172" s="209"/>
      <c r="AG172" s="209"/>
    </row>
    <row r="173" spans="1:33"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9"/>
      <c r="AC173" s="209"/>
      <c r="AD173" s="209"/>
      <c r="AE173" s="209"/>
      <c r="AF173" s="209"/>
      <c r="AG173" s="209"/>
    </row>
    <row r="174" spans="1:33"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207"/>
      <c r="AB174" s="209"/>
      <c r="AC174" s="209"/>
      <c r="AD174" s="209"/>
      <c r="AE174" s="209"/>
      <c r="AF174" s="209"/>
      <c r="AG174" s="209"/>
    </row>
    <row r="175" spans="1:33"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7"/>
      <c r="AB175" s="209"/>
      <c r="AC175" s="209"/>
      <c r="AD175" s="209"/>
      <c r="AE175" s="209"/>
      <c r="AF175" s="209"/>
      <c r="AG175" s="209"/>
    </row>
    <row r="176" spans="1:33">
      <c r="C176" s="207"/>
      <c r="D176" s="207"/>
      <c r="E176" s="207"/>
      <c r="F176" s="207"/>
      <c r="G176" s="207"/>
      <c r="H176" s="207"/>
      <c r="I176" s="207"/>
      <c r="J176" s="207"/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9"/>
      <c r="AC176" s="209"/>
      <c r="AD176" s="209"/>
      <c r="AE176" s="209"/>
      <c r="AF176" s="209"/>
      <c r="AG176" s="209"/>
    </row>
    <row r="177" spans="3:33"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9"/>
      <c r="AC177" s="209"/>
      <c r="AD177" s="209"/>
      <c r="AE177" s="209"/>
      <c r="AF177" s="209"/>
      <c r="AG177" s="209"/>
    </row>
    <row r="178" spans="3:33">
      <c r="C178" s="207"/>
      <c r="D178" s="207"/>
      <c r="E178" s="207"/>
      <c r="F178" s="207"/>
      <c r="G178" s="207"/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9"/>
      <c r="AC178" s="209"/>
      <c r="AD178" s="209"/>
      <c r="AE178" s="209"/>
      <c r="AF178" s="209"/>
      <c r="AG178" s="209"/>
    </row>
    <row r="179" spans="3:33"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9"/>
      <c r="AC179" s="209"/>
      <c r="AD179" s="209"/>
      <c r="AE179" s="209"/>
      <c r="AF179" s="209"/>
      <c r="AG179" s="209"/>
    </row>
    <row r="180" spans="3:33">
      <c r="C180" s="207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9"/>
      <c r="AC180" s="209"/>
      <c r="AD180" s="209"/>
      <c r="AE180" s="209"/>
      <c r="AF180" s="209"/>
      <c r="AG180" s="209"/>
    </row>
    <row r="181" spans="3:33"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9"/>
      <c r="AC181" s="209"/>
      <c r="AD181" s="209"/>
      <c r="AE181" s="209"/>
      <c r="AF181" s="209"/>
      <c r="AG181" s="209"/>
    </row>
    <row r="182" spans="3:33">
      <c r="C182" s="207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  <c r="AA182" s="207"/>
      <c r="AB182" s="209"/>
      <c r="AC182" s="209"/>
      <c r="AD182" s="209"/>
      <c r="AE182" s="209"/>
      <c r="AF182" s="209"/>
      <c r="AG182" s="209"/>
    </row>
    <row r="183" spans="3:33">
      <c r="C183" s="207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9"/>
      <c r="AC183" s="209"/>
      <c r="AD183" s="209"/>
      <c r="AE183" s="209"/>
      <c r="AF183" s="209"/>
      <c r="AG183" s="209"/>
    </row>
    <row r="184" spans="3:33">
      <c r="C184" s="207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9"/>
      <c r="AC184" s="209"/>
      <c r="AD184" s="209"/>
      <c r="AE184" s="209"/>
      <c r="AF184" s="209"/>
      <c r="AG184" s="209"/>
    </row>
    <row r="185" spans="3:33">
      <c r="C185" s="207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9"/>
      <c r="AC185" s="209"/>
      <c r="AD185" s="209"/>
      <c r="AE185" s="209"/>
      <c r="AF185" s="209"/>
      <c r="AG185" s="209"/>
    </row>
    <row r="186" spans="3:33">
      <c r="C186" s="207"/>
      <c r="D186" s="207"/>
      <c r="E186" s="207"/>
      <c r="F186" s="207"/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07"/>
      <c r="W186" s="207"/>
      <c r="X186" s="207"/>
      <c r="Y186" s="207"/>
      <c r="Z186" s="207"/>
      <c r="AA186" s="207"/>
      <c r="AB186" s="209"/>
      <c r="AC186" s="209"/>
      <c r="AD186" s="209"/>
      <c r="AE186" s="209"/>
      <c r="AF186" s="209"/>
      <c r="AG186" s="209"/>
    </row>
    <row r="187" spans="3:33">
      <c r="C187" s="207"/>
      <c r="D187" s="207"/>
      <c r="E187" s="207"/>
      <c r="F187" s="207"/>
      <c r="G187" s="207"/>
      <c r="H187" s="207"/>
      <c r="I187" s="207"/>
      <c r="J187" s="207"/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  <c r="V187" s="207"/>
      <c r="W187" s="207"/>
      <c r="X187" s="207"/>
      <c r="Y187" s="207"/>
      <c r="Z187" s="207"/>
      <c r="AA187" s="207"/>
      <c r="AB187" s="209"/>
      <c r="AC187" s="209"/>
      <c r="AD187" s="209"/>
      <c r="AE187" s="209"/>
      <c r="AF187" s="209"/>
      <c r="AG187" s="209"/>
    </row>
    <row r="188" spans="3:33">
      <c r="C188" s="207"/>
      <c r="D188" s="207"/>
      <c r="E188" s="207"/>
      <c r="F188" s="207"/>
      <c r="G188" s="207"/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9"/>
      <c r="AC188" s="209"/>
      <c r="AD188" s="209"/>
      <c r="AE188" s="209"/>
      <c r="AF188" s="209"/>
      <c r="AG188" s="209"/>
    </row>
    <row r="189" spans="3:33">
      <c r="C189" s="207"/>
      <c r="D189" s="207"/>
      <c r="E189" s="207"/>
      <c r="F189" s="207"/>
      <c r="G189" s="207"/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9"/>
      <c r="AC189" s="209"/>
      <c r="AD189" s="209"/>
      <c r="AE189" s="209"/>
      <c r="AF189" s="209"/>
      <c r="AG189" s="209"/>
    </row>
    <row r="190" spans="3:33"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9"/>
      <c r="AC190" s="209"/>
      <c r="AD190" s="209"/>
      <c r="AE190" s="209"/>
      <c r="AF190" s="209"/>
      <c r="AG190" s="209"/>
    </row>
    <row r="191" spans="3:33">
      <c r="C191" s="207"/>
      <c r="D191" s="207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9"/>
      <c r="AC191" s="209"/>
      <c r="AD191" s="209"/>
      <c r="AE191" s="209"/>
      <c r="AF191" s="209"/>
      <c r="AG191" s="209"/>
    </row>
    <row r="192" spans="3:33">
      <c r="E192" s="207"/>
      <c r="F192" s="207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  <c r="W192" s="207"/>
      <c r="X192" s="207"/>
      <c r="Y192" s="207"/>
      <c r="Z192" s="207"/>
      <c r="AA192" s="207"/>
    </row>
    <row r="193" spans="5:27">
      <c r="E193" s="207"/>
      <c r="F193" s="207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</row>
  </sheetData>
  <mergeCells count="117">
    <mergeCell ref="V129:W129"/>
    <mergeCell ref="Y129:Z129"/>
    <mergeCell ref="R23:R24"/>
    <mergeCell ref="L23:L24"/>
    <mergeCell ref="M22:O22"/>
    <mergeCell ref="V131:W131"/>
    <mergeCell ref="Y131:Z131"/>
    <mergeCell ref="S131:T131"/>
    <mergeCell ref="S127:T127"/>
    <mergeCell ref="M131:N131"/>
    <mergeCell ref="V127:W127"/>
    <mergeCell ref="Y127:Z127"/>
    <mergeCell ref="P129:Q129"/>
    <mergeCell ref="S129:T129"/>
    <mergeCell ref="P131:Q131"/>
    <mergeCell ref="M127:N127"/>
    <mergeCell ref="P127:Q127"/>
    <mergeCell ref="A123:B123"/>
    <mergeCell ref="C17:AA17"/>
    <mergeCell ref="C18:AA18"/>
    <mergeCell ref="C19:AA19"/>
    <mergeCell ref="A96:B96"/>
    <mergeCell ref="B21:B24"/>
    <mergeCell ref="D21:D24"/>
    <mergeCell ref="A19:B19"/>
    <mergeCell ref="Y23:Y24"/>
    <mergeCell ref="S22:U22"/>
    <mergeCell ref="V21:AA21"/>
    <mergeCell ref="J22:L22"/>
    <mergeCell ref="U23:U24"/>
    <mergeCell ref="P23:P24"/>
    <mergeCell ref="S23:S24"/>
    <mergeCell ref="H21:H24"/>
    <mergeCell ref="X23:X24"/>
    <mergeCell ref="A1:AA1"/>
    <mergeCell ref="A4:B4"/>
    <mergeCell ref="A5:B5"/>
    <mergeCell ref="A6:B6"/>
    <mergeCell ref="C4:M4"/>
    <mergeCell ref="C13:M13"/>
    <mergeCell ref="J23:J24"/>
    <mergeCell ref="C5:M5"/>
    <mergeCell ref="C6:M6"/>
    <mergeCell ref="A2:B2"/>
    <mergeCell ref="C2:M2"/>
    <mergeCell ref="A3:B3"/>
    <mergeCell ref="C3:M3"/>
    <mergeCell ref="AA23:AA24"/>
    <mergeCell ref="Y22:AA22"/>
    <mergeCell ref="P22:R22"/>
    <mergeCell ref="C12:M12"/>
    <mergeCell ref="A7:B7"/>
    <mergeCell ref="O7:U7"/>
    <mergeCell ref="O8:U8"/>
    <mergeCell ref="V7:W7"/>
    <mergeCell ref="V8:W8"/>
    <mergeCell ref="V10:W10"/>
    <mergeCell ref="C7:M7"/>
    <mergeCell ref="V22:X22"/>
    <mergeCell ref="V11:W11"/>
    <mergeCell ref="O11:U11"/>
    <mergeCell ref="O10:U10"/>
    <mergeCell ref="C14:M14"/>
    <mergeCell ref="C20:AA20"/>
    <mergeCell ref="C10:M10"/>
    <mergeCell ref="C9:M9"/>
    <mergeCell ref="I21:I24"/>
    <mergeCell ref="V23:V24"/>
    <mergeCell ref="O23:O24"/>
    <mergeCell ref="A8:B8"/>
    <mergeCell ref="P21:U21"/>
    <mergeCell ref="C21:C24"/>
    <mergeCell ref="C8:M8"/>
    <mergeCell ref="A12:B12"/>
    <mergeCell ref="C142:D142"/>
    <mergeCell ref="C135:D135"/>
    <mergeCell ref="C136:D136"/>
    <mergeCell ref="C137:D137"/>
    <mergeCell ref="C140:D140"/>
    <mergeCell ref="C134:E134"/>
    <mergeCell ref="F129:I129"/>
    <mergeCell ref="J129:K129"/>
    <mergeCell ref="M129:N129"/>
    <mergeCell ref="C141:D141"/>
    <mergeCell ref="A21:A24"/>
    <mergeCell ref="E21:E24"/>
    <mergeCell ref="J21:O21"/>
    <mergeCell ref="J131:K131"/>
    <mergeCell ref="A18:B18"/>
    <mergeCell ref="C11:M11"/>
    <mergeCell ref="A25:E25"/>
    <mergeCell ref="A29:E29"/>
    <mergeCell ref="A33:E33"/>
    <mergeCell ref="A10:B10"/>
    <mergeCell ref="A11:B11"/>
    <mergeCell ref="G22:G24"/>
    <mergeCell ref="M23:M24"/>
    <mergeCell ref="A13:B13"/>
    <mergeCell ref="A9:B9"/>
    <mergeCell ref="F127:I127"/>
    <mergeCell ref="J127:K127"/>
    <mergeCell ref="F131:I131"/>
    <mergeCell ref="A54:B54"/>
    <mergeCell ref="A126:E126"/>
    <mergeCell ref="F22:F24"/>
    <mergeCell ref="F21:G21"/>
    <mergeCell ref="A128:E128"/>
    <mergeCell ref="A130:E130"/>
    <mergeCell ref="A131:B131"/>
    <mergeCell ref="A127:B127"/>
    <mergeCell ref="A16:B16"/>
    <mergeCell ref="A17:B17"/>
    <mergeCell ref="A14:B14"/>
    <mergeCell ref="A75:B75"/>
    <mergeCell ref="A53:E53"/>
    <mergeCell ref="A44:E44"/>
    <mergeCell ref="A118:E118"/>
  </mergeCells>
  <phoneticPr fontId="1" type="noConversion"/>
  <pageMargins left="0.25" right="0.25" top="0.75" bottom="0.75" header="0.3" footer="0.3"/>
  <pageSetup paperSize="9" scale="48" fitToHeight="0" orientation="landscape" cellComments="asDisplayed" r:id="rId1"/>
  <rowBreaks count="1" manualBreakCount="1">
    <brk id="12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Małgorzata Marecka</cp:lastModifiedBy>
  <cp:lastPrinted>2023-05-04T08:05:36Z</cp:lastPrinted>
  <dcterms:created xsi:type="dcterms:W3CDTF">2009-06-11T13:56:30Z</dcterms:created>
  <dcterms:modified xsi:type="dcterms:W3CDTF">2024-05-07T10:18:57Z</dcterms:modified>
</cp:coreProperties>
</file>